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MARTIN\Desktop\ARCHIVOS DE MONICA\consolidacion 2014\CONSOLIDACION GOBIERNO 2014\informacion fianciera organsimos\Organismos\"/>
    </mc:Choice>
  </mc:AlternateContent>
  <bookViews>
    <workbookView xWindow="0" yWindow="0" windowWidth="20490" windowHeight="7755" tabRatio="721" firstSheet="4" activeTab="16"/>
  </bookViews>
  <sheets>
    <sheet name="EA" sheetId="20" r:id="rId1"/>
    <sheet name="ESF" sheetId="21" r:id="rId2"/>
    <sheet name="ECSF" sheetId="22" r:id="rId3"/>
    <sheet name="EAA" sheetId="23" r:id="rId4"/>
    <sheet name="EADP" sheetId="24" r:id="rId5"/>
    <sheet name="EVHP" sheetId="25" r:id="rId6"/>
    <sheet name="EFE" sheetId="26" r:id="rId7"/>
    <sheet name="EAI" sheetId="8" r:id="rId8"/>
    <sheet name="CAdmon" sheetId="9" r:id="rId9"/>
    <sheet name="CTG" sheetId="10" r:id="rId10"/>
    <sheet name="COG" sheetId="11" r:id="rId11"/>
    <sheet name="CFG" sheetId="12" r:id="rId12"/>
    <sheet name="End Neto" sheetId="13" r:id="rId13"/>
    <sheet name="Int" sheetId="14" r:id="rId14"/>
    <sheet name="CProg" sheetId="15" r:id="rId15"/>
    <sheet name="Post Fiscal" sheetId="16" r:id="rId16"/>
    <sheet name="Rel Cta Banc" sheetId="19" r:id="rId17"/>
  </sheets>
  <definedNames>
    <definedName name="_xlnm.Print_Area" localSheetId="0">EA!$A$1:$K$59</definedName>
    <definedName name="_xlnm.Print_Area" localSheetId="3">EAA!$A$1:$I$41</definedName>
    <definedName name="_xlnm.Print_Area" localSheetId="4">EADP!$A$1:$J$50</definedName>
    <definedName name="_xlnm.Print_Area" localSheetId="2">ECSF!$A$1:$K$60</definedName>
    <definedName name="_xlnm.Print_Area" localSheetId="6">EFE!$A$1:$Q$54</definedName>
    <definedName name="_xlnm.Print_Area" localSheetId="1">ESF!$A$1:$L$71</definedName>
    <definedName name="_xlnm.Print_Area" localSheetId="5">EVHP!$A$1:$I$45</definedName>
  </definedNames>
  <calcPr calcId="152511"/>
</workbook>
</file>

<file path=xl/calcChain.xml><?xml version="1.0" encoding="utf-8"?>
<calcChain xmlns="http://schemas.openxmlformats.org/spreadsheetml/2006/main">
  <c r="H24" i="26" l="1"/>
  <c r="H18" i="11" l="1"/>
  <c r="G18" i="11"/>
  <c r="F12" i="10"/>
  <c r="E23" i="25" l="1"/>
  <c r="E36" i="25" s="1"/>
  <c r="K25" i="23"/>
  <c r="K27" i="23"/>
  <c r="D36" i="23"/>
  <c r="D35" i="23"/>
  <c r="D34" i="23"/>
  <c r="D33" i="23"/>
  <c r="D32" i="23"/>
  <c r="D31" i="23"/>
  <c r="D30" i="23"/>
  <c r="D29" i="23"/>
  <c r="D28" i="23"/>
  <c r="D24" i="23"/>
  <c r="D23" i="23"/>
  <c r="D22" i="23"/>
  <c r="D21" i="23"/>
  <c r="D20" i="23"/>
  <c r="D19" i="23"/>
  <c r="D18" i="23"/>
  <c r="I55" i="22"/>
  <c r="J55" i="22" s="1"/>
  <c r="I54" i="22"/>
  <c r="J54" i="22" s="1"/>
  <c r="I50" i="22"/>
  <c r="J50" i="22" s="1"/>
  <c r="I49" i="22"/>
  <c r="J49" i="22" s="1"/>
  <c r="I48" i="22"/>
  <c r="J48" i="22" s="1"/>
  <c r="I47" i="22"/>
  <c r="J47" i="22" s="1"/>
  <c r="I42" i="22"/>
  <c r="J42" i="22" s="1"/>
  <c r="I41" i="22"/>
  <c r="J41" i="22" s="1"/>
  <c r="I40" i="22"/>
  <c r="J40" i="22" s="1"/>
  <c r="I34" i="22"/>
  <c r="J34" i="22" s="1"/>
  <c r="I33" i="22"/>
  <c r="J33" i="22" s="1"/>
  <c r="I32" i="22"/>
  <c r="J32" i="22" s="1"/>
  <c r="I31" i="22"/>
  <c r="J31" i="22" s="1"/>
  <c r="I30" i="22"/>
  <c r="J30" i="22" s="1"/>
  <c r="I29" i="22"/>
  <c r="J29" i="22" s="1"/>
  <c r="I25" i="22"/>
  <c r="J25" i="22" s="1"/>
  <c r="I24" i="22"/>
  <c r="J24" i="22" s="1"/>
  <c r="I23" i="22"/>
  <c r="J23" i="22" s="1"/>
  <c r="I22" i="22"/>
  <c r="J22" i="22" s="1"/>
  <c r="I21" i="22"/>
  <c r="J21" i="22" s="1"/>
  <c r="I20" i="22"/>
  <c r="J20" i="22" s="1"/>
  <c r="I19" i="22"/>
  <c r="J19" i="22" s="1"/>
  <c r="I18" i="22"/>
  <c r="J18" i="22" s="1"/>
  <c r="D36" i="22"/>
  <c r="E36" i="22" s="1"/>
  <c r="D35" i="22"/>
  <c r="E35" i="22" s="1"/>
  <c r="D34" i="22"/>
  <c r="E34" i="22" s="1"/>
  <c r="D33" i="22"/>
  <c r="E33" i="22" s="1"/>
  <c r="D32" i="22"/>
  <c r="E32" i="22" s="1"/>
  <c r="D31" i="22"/>
  <c r="E31" i="22" s="1"/>
  <c r="D30" i="22"/>
  <c r="E30" i="22" s="1"/>
  <c r="D29" i="22"/>
  <c r="E29" i="22" s="1"/>
  <c r="D28" i="22"/>
  <c r="E28" i="22" s="1"/>
  <c r="D24" i="22"/>
  <c r="E24" i="22" s="1"/>
  <c r="D23" i="22"/>
  <c r="E23" i="22" s="1"/>
  <c r="D22" i="22"/>
  <c r="E22" i="22" s="1"/>
  <c r="D21" i="22"/>
  <c r="E21" i="22" s="1"/>
  <c r="D20" i="22"/>
  <c r="E20" i="22" s="1"/>
  <c r="D19" i="22"/>
  <c r="E19" i="22" s="1"/>
  <c r="D18" i="22"/>
  <c r="E18" i="22" s="1"/>
  <c r="D26" i="22" l="1"/>
  <c r="D16" i="22"/>
  <c r="E26" i="22"/>
  <c r="E16" i="22"/>
  <c r="I44" i="21"/>
  <c r="D14" i="22" l="1"/>
  <c r="E14" i="22"/>
  <c r="D41" i="21"/>
  <c r="I27" i="21" l="1"/>
  <c r="P35" i="26" l="1"/>
  <c r="P34" i="26" s="1"/>
  <c r="O35" i="26"/>
  <c r="O34" i="26" s="1"/>
  <c r="P29" i="26"/>
  <c r="P28" i="26" s="1"/>
  <c r="O29" i="26"/>
  <c r="O28" i="26" s="1"/>
  <c r="H27" i="26"/>
  <c r="G27" i="26"/>
  <c r="P19" i="26"/>
  <c r="O19" i="26"/>
  <c r="P14" i="26"/>
  <c r="O14" i="26"/>
  <c r="H14" i="26"/>
  <c r="G14" i="26"/>
  <c r="H38" i="25"/>
  <c r="H37" i="25"/>
  <c r="G34" i="25"/>
  <c r="D34" i="25"/>
  <c r="H32" i="25"/>
  <c r="H31" i="25"/>
  <c r="H30" i="25"/>
  <c r="G29" i="25"/>
  <c r="F29" i="25"/>
  <c r="E29" i="25"/>
  <c r="D29" i="25"/>
  <c r="H25" i="25"/>
  <c r="H24" i="25"/>
  <c r="H23" i="25"/>
  <c r="G21" i="25"/>
  <c r="E21" i="25"/>
  <c r="D21" i="25"/>
  <c r="H19" i="25"/>
  <c r="H18" i="25"/>
  <c r="H17" i="25"/>
  <c r="G16" i="25"/>
  <c r="F16" i="25"/>
  <c r="E16" i="25"/>
  <c r="D16" i="25"/>
  <c r="H14" i="25"/>
  <c r="I36" i="24"/>
  <c r="H36" i="24"/>
  <c r="I31" i="24"/>
  <c r="H31" i="24"/>
  <c r="H42" i="24" s="1"/>
  <c r="I22" i="24"/>
  <c r="H22" i="24"/>
  <c r="I17" i="24"/>
  <c r="H17" i="24"/>
  <c r="H28" i="24" s="1"/>
  <c r="H46" i="24" s="1"/>
  <c r="G36" i="23"/>
  <c r="K36" i="23" s="1"/>
  <c r="G35" i="23"/>
  <c r="K35" i="23" s="1"/>
  <c r="G34" i="23"/>
  <c r="K34" i="23" s="1"/>
  <c r="G33" i="23"/>
  <c r="K33" i="23" s="1"/>
  <c r="G32" i="23"/>
  <c r="K32" i="23" s="1"/>
  <c r="G31" i="23"/>
  <c r="K31" i="23" s="1"/>
  <c r="G30" i="23"/>
  <c r="K30" i="23" s="1"/>
  <c r="G29" i="23"/>
  <c r="K29" i="23" s="1"/>
  <c r="G28" i="23"/>
  <c r="K28" i="23" s="1"/>
  <c r="F26" i="23"/>
  <c r="E26" i="23"/>
  <c r="G24" i="23"/>
  <c r="G23" i="23"/>
  <c r="G22" i="23"/>
  <c r="G21" i="23"/>
  <c r="G20" i="23"/>
  <c r="G19" i="23"/>
  <c r="G18" i="23"/>
  <c r="F16" i="23"/>
  <c r="E16" i="23"/>
  <c r="E14" i="23" s="1"/>
  <c r="D16" i="23"/>
  <c r="I52" i="22"/>
  <c r="I16" i="22"/>
  <c r="J58" i="21"/>
  <c r="I58" i="21"/>
  <c r="J44" i="21"/>
  <c r="E41" i="21"/>
  <c r="J38" i="21"/>
  <c r="I38" i="21"/>
  <c r="I40" i="21" s="1"/>
  <c r="J27" i="21"/>
  <c r="E26" i="21"/>
  <c r="D26" i="21"/>
  <c r="D43" i="21" s="1"/>
  <c r="J48" i="20"/>
  <c r="I48" i="20"/>
  <c r="J40" i="20"/>
  <c r="I40" i="20"/>
  <c r="J33" i="20"/>
  <c r="I33" i="20"/>
  <c r="J28" i="20"/>
  <c r="I28" i="20"/>
  <c r="E26" i="20"/>
  <c r="D26" i="20"/>
  <c r="E22" i="20"/>
  <c r="D22" i="20"/>
  <c r="J17" i="20"/>
  <c r="I17" i="20"/>
  <c r="J12" i="20"/>
  <c r="I12" i="20"/>
  <c r="E12" i="20"/>
  <c r="D12" i="20"/>
  <c r="J40" i="21" l="1"/>
  <c r="P23" i="26"/>
  <c r="H24" i="23"/>
  <c r="K24" i="23"/>
  <c r="G27" i="25"/>
  <c r="G40" i="25" s="1"/>
  <c r="H29" i="25"/>
  <c r="H21" i="23"/>
  <c r="K21" i="23"/>
  <c r="I28" i="24"/>
  <c r="I42" i="24"/>
  <c r="H16" i="25"/>
  <c r="H48" i="26"/>
  <c r="H23" i="23"/>
  <c r="K23" i="23"/>
  <c r="O40" i="26"/>
  <c r="P40" i="26"/>
  <c r="O23" i="26"/>
  <c r="G48" i="26"/>
  <c r="E27" i="25"/>
  <c r="H18" i="23"/>
  <c r="K18" i="23"/>
  <c r="H19" i="23"/>
  <c r="K19" i="23"/>
  <c r="H20" i="23"/>
  <c r="K20" i="23"/>
  <c r="H22" i="23"/>
  <c r="K22" i="23"/>
  <c r="F14" i="23"/>
  <c r="G16" i="23"/>
  <c r="H16" i="23" s="1"/>
  <c r="J27" i="22"/>
  <c r="J16" i="22"/>
  <c r="E43" i="21"/>
  <c r="J51" i="20"/>
  <c r="I51" i="20"/>
  <c r="E33" i="20"/>
  <c r="J53" i="20" s="1"/>
  <c r="J52" i="21" s="1"/>
  <c r="D33" i="20"/>
  <c r="I27" i="22"/>
  <c r="I14" i="22" s="1"/>
  <c r="J38" i="22"/>
  <c r="J52" i="22"/>
  <c r="I38" i="22"/>
  <c r="D27" i="25"/>
  <c r="H29" i="23"/>
  <c r="H31" i="23"/>
  <c r="H33" i="23"/>
  <c r="H35" i="23"/>
  <c r="H28" i="23"/>
  <c r="H30" i="23"/>
  <c r="H32" i="23"/>
  <c r="H34" i="23"/>
  <c r="H36" i="23"/>
  <c r="D26" i="23"/>
  <c r="G26" i="23" s="1"/>
  <c r="H26" i="23" s="1"/>
  <c r="I46" i="24" l="1"/>
  <c r="I53" i="20"/>
  <c r="I52" i="21" s="1"/>
  <c r="O43" i="26"/>
  <c r="F22" i="25"/>
  <c r="J50" i="21"/>
  <c r="J63" i="21" s="1"/>
  <c r="J65" i="21" s="1"/>
  <c r="F35" i="25"/>
  <c r="I46" i="22"/>
  <c r="I50" i="21"/>
  <c r="I63" i="21" s="1"/>
  <c r="I65" i="21" s="1"/>
  <c r="P43" i="26"/>
  <c r="P48" i="26" s="1"/>
  <c r="J14" i="22"/>
  <c r="D40" i="25"/>
  <c r="H36" i="25"/>
  <c r="E34" i="25"/>
  <c r="D14" i="23"/>
  <c r="G14" i="23"/>
  <c r="H14" i="23"/>
  <c r="O47" i="26" l="1"/>
  <c r="O48" i="26" s="1"/>
  <c r="J46" i="22"/>
  <c r="J44" i="22" s="1"/>
  <c r="J36" i="22" s="1"/>
  <c r="I44" i="22"/>
  <c r="I36" i="22" s="1"/>
  <c r="H35" i="25"/>
  <c r="F34" i="25"/>
  <c r="F40" i="25" s="1"/>
  <c r="F21" i="25"/>
  <c r="H22" i="25"/>
  <c r="E40" i="25"/>
  <c r="H40" i="25" l="1"/>
  <c r="K40" i="25" s="1"/>
  <c r="O53" i="26"/>
  <c r="O54" i="26"/>
  <c r="H34" i="25"/>
  <c r="F27" i="25"/>
  <c r="H27" i="25" s="1"/>
  <c r="K27" i="25" s="1"/>
  <c r="H21" i="25"/>
  <c r="C27" i="16"/>
  <c r="C31" i="16" s="1"/>
  <c r="E11" i="16"/>
  <c r="D11" i="16"/>
  <c r="C11" i="16"/>
  <c r="G39" i="15"/>
  <c r="J39" i="15" s="1"/>
  <c r="G38" i="15"/>
  <c r="J38" i="15" s="1"/>
  <c r="G37" i="15"/>
  <c r="J37" i="15" s="1"/>
  <c r="G36" i="15"/>
  <c r="J36" i="15" s="1"/>
  <c r="I35" i="15"/>
  <c r="H35" i="15"/>
  <c r="F35" i="15"/>
  <c r="E35" i="15"/>
  <c r="G34" i="15"/>
  <c r="J34" i="15" s="1"/>
  <c r="G33" i="15"/>
  <c r="J33" i="15" s="1"/>
  <c r="G32" i="15"/>
  <c r="J32" i="15" s="1"/>
  <c r="G31" i="15"/>
  <c r="J31" i="15" s="1"/>
  <c r="I30" i="15"/>
  <c r="H30" i="15"/>
  <c r="F30" i="15"/>
  <c r="E30" i="15"/>
  <c r="G29" i="15"/>
  <c r="J29" i="15" s="1"/>
  <c r="G28" i="15"/>
  <c r="J28" i="15" s="1"/>
  <c r="I27" i="15"/>
  <c r="H27" i="15"/>
  <c r="F27" i="15"/>
  <c r="E27" i="15"/>
  <c r="G26" i="15"/>
  <c r="J26" i="15" s="1"/>
  <c r="G25" i="15"/>
  <c r="J25" i="15" s="1"/>
  <c r="G24" i="15"/>
  <c r="J24" i="15" s="1"/>
  <c r="I23" i="15"/>
  <c r="H23" i="15"/>
  <c r="F23" i="15"/>
  <c r="E23" i="15"/>
  <c r="G22" i="15"/>
  <c r="J22" i="15" s="1"/>
  <c r="G21" i="15"/>
  <c r="J21" i="15" s="1"/>
  <c r="G20" i="15"/>
  <c r="J20" i="15" s="1"/>
  <c r="G19" i="15"/>
  <c r="J19" i="15" s="1"/>
  <c r="G18" i="15"/>
  <c r="J18" i="15" s="1"/>
  <c r="G17" i="15"/>
  <c r="J17" i="15" s="1"/>
  <c r="G16" i="15"/>
  <c r="J16" i="15" s="1"/>
  <c r="G15" i="15"/>
  <c r="J15" i="15" s="1"/>
  <c r="I14" i="15"/>
  <c r="H14" i="15"/>
  <c r="F14" i="15"/>
  <c r="E14" i="15"/>
  <c r="G13" i="15"/>
  <c r="J13" i="15" s="1"/>
  <c r="G12" i="15"/>
  <c r="J12" i="15" s="1"/>
  <c r="I11" i="15"/>
  <c r="H11" i="15"/>
  <c r="F11" i="15"/>
  <c r="E11" i="15"/>
  <c r="E41" i="15" s="1"/>
  <c r="C33" i="14"/>
  <c r="B33" i="14"/>
  <c r="C18" i="14"/>
  <c r="C35" i="14" s="1"/>
  <c r="B18" i="14"/>
  <c r="B35" i="14" s="1"/>
  <c r="F31" i="13"/>
  <c r="D31" i="13"/>
  <c r="H30" i="13"/>
  <c r="H29" i="13"/>
  <c r="H28" i="13"/>
  <c r="H27" i="13"/>
  <c r="H26" i="13"/>
  <c r="H25" i="13"/>
  <c r="H24" i="13"/>
  <c r="H23" i="13"/>
  <c r="F19" i="13"/>
  <c r="F33" i="13" s="1"/>
  <c r="D19" i="13"/>
  <c r="D33" i="13" s="1"/>
  <c r="H18" i="13"/>
  <c r="H17" i="13"/>
  <c r="H16" i="13"/>
  <c r="H15" i="13"/>
  <c r="H14" i="13"/>
  <c r="H13" i="13"/>
  <c r="H12" i="13"/>
  <c r="H11" i="13"/>
  <c r="H10" i="13"/>
  <c r="F46" i="12"/>
  <c r="I46" i="12" s="1"/>
  <c r="F45" i="12"/>
  <c r="I45" i="12" s="1"/>
  <c r="F44" i="12"/>
  <c r="I44" i="12" s="1"/>
  <c r="F43" i="12"/>
  <c r="I43" i="12" s="1"/>
  <c r="H42" i="12"/>
  <c r="G42" i="12"/>
  <c r="E42" i="12"/>
  <c r="D42" i="12"/>
  <c r="F40" i="12"/>
  <c r="I40" i="12" s="1"/>
  <c r="F39" i="12"/>
  <c r="I39" i="12" s="1"/>
  <c r="F38" i="12"/>
  <c r="I38" i="12" s="1"/>
  <c r="F37" i="12"/>
  <c r="I37" i="12" s="1"/>
  <c r="F36" i="12"/>
  <c r="I36" i="12" s="1"/>
  <c r="F35" i="12"/>
  <c r="I35" i="12" s="1"/>
  <c r="F34" i="12"/>
  <c r="I34" i="12" s="1"/>
  <c r="F33" i="12"/>
  <c r="I33" i="12" s="1"/>
  <c r="F32" i="12"/>
  <c r="I32" i="12" s="1"/>
  <c r="H31" i="12"/>
  <c r="G31" i="12"/>
  <c r="E31" i="12"/>
  <c r="D31" i="12"/>
  <c r="F29" i="12"/>
  <c r="I29" i="12" s="1"/>
  <c r="F28" i="12"/>
  <c r="I28" i="12" s="1"/>
  <c r="F27" i="12"/>
  <c r="I27" i="12" s="1"/>
  <c r="F26" i="12"/>
  <c r="I26" i="12" s="1"/>
  <c r="F25" i="12"/>
  <c r="I25" i="12" s="1"/>
  <c r="F24" i="12"/>
  <c r="I24" i="12" s="1"/>
  <c r="F23" i="12"/>
  <c r="I23" i="12" s="1"/>
  <c r="H22" i="12"/>
  <c r="G22" i="12"/>
  <c r="E22" i="12"/>
  <c r="D22" i="12"/>
  <c r="F20" i="12"/>
  <c r="I20" i="12" s="1"/>
  <c r="F19" i="12"/>
  <c r="I19" i="12" s="1"/>
  <c r="F18" i="12"/>
  <c r="I18" i="12" s="1"/>
  <c r="F17" i="12"/>
  <c r="I17" i="12" s="1"/>
  <c r="F16" i="12"/>
  <c r="I16" i="12" s="1"/>
  <c r="F15" i="12"/>
  <c r="I15" i="12" s="1"/>
  <c r="F14" i="12"/>
  <c r="I14" i="12" s="1"/>
  <c r="F13" i="12"/>
  <c r="I13" i="12" s="1"/>
  <c r="H12" i="12"/>
  <c r="G12" i="12"/>
  <c r="E12" i="12"/>
  <c r="E48" i="12" s="1"/>
  <c r="D12" i="12"/>
  <c r="D48" i="12" s="1"/>
  <c r="F81" i="11"/>
  <c r="I81" i="11" s="1"/>
  <c r="F80" i="11"/>
  <c r="I80" i="11" s="1"/>
  <c r="F79" i="11"/>
  <c r="I79" i="11" s="1"/>
  <c r="F78" i="11"/>
  <c r="I78" i="11" s="1"/>
  <c r="F77" i="11"/>
  <c r="I77" i="11" s="1"/>
  <c r="F76" i="11"/>
  <c r="I76" i="11" s="1"/>
  <c r="F75" i="11"/>
  <c r="I75" i="11" s="1"/>
  <c r="H74" i="11"/>
  <c r="G74" i="11"/>
  <c r="E74" i="11"/>
  <c r="D74" i="11"/>
  <c r="F74" i="11" s="1"/>
  <c r="F73" i="11"/>
  <c r="I73" i="11" s="1"/>
  <c r="F72" i="11"/>
  <c r="I72" i="11" s="1"/>
  <c r="F71" i="11"/>
  <c r="I71" i="11" s="1"/>
  <c r="H70" i="11"/>
  <c r="G70" i="11"/>
  <c r="E70" i="11"/>
  <c r="D70" i="11"/>
  <c r="F69" i="11"/>
  <c r="I69" i="11" s="1"/>
  <c r="F68" i="11"/>
  <c r="I68" i="11" s="1"/>
  <c r="F67" i="11"/>
  <c r="I67" i="11" s="1"/>
  <c r="F66" i="11"/>
  <c r="I66" i="11" s="1"/>
  <c r="F65" i="11"/>
  <c r="I65" i="11" s="1"/>
  <c r="F64" i="11"/>
  <c r="I64" i="11" s="1"/>
  <c r="F63" i="11"/>
  <c r="I63" i="11" s="1"/>
  <c r="H62" i="11"/>
  <c r="G62" i="11"/>
  <c r="E62" i="11"/>
  <c r="D62" i="11"/>
  <c r="F62" i="11" s="1"/>
  <c r="F61" i="11"/>
  <c r="I61" i="11" s="1"/>
  <c r="F60" i="11"/>
  <c r="I60" i="11" s="1"/>
  <c r="F59" i="11"/>
  <c r="I59" i="11" s="1"/>
  <c r="H58" i="11"/>
  <c r="G58" i="11"/>
  <c r="E58" i="11"/>
  <c r="D58" i="11"/>
  <c r="F57" i="11"/>
  <c r="I57" i="11" s="1"/>
  <c r="F56" i="11"/>
  <c r="I56" i="11" s="1"/>
  <c r="F55" i="11"/>
  <c r="I55" i="11" s="1"/>
  <c r="F54" i="11"/>
  <c r="I54" i="11" s="1"/>
  <c r="F53" i="11"/>
  <c r="I53" i="11" s="1"/>
  <c r="F52" i="11"/>
  <c r="I52" i="11" s="1"/>
  <c r="F51" i="11"/>
  <c r="I51" i="11" s="1"/>
  <c r="F50" i="11"/>
  <c r="I50" i="11" s="1"/>
  <c r="F49" i="11"/>
  <c r="I49" i="11" s="1"/>
  <c r="H48" i="11"/>
  <c r="G48" i="11"/>
  <c r="E48" i="11"/>
  <c r="D48" i="11"/>
  <c r="F47" i="11"/>
  <c r="I47" i="11" s="1"/>
  <c r="F46" i="11"/>
  <c r="I46" i="11" s="1"/>
  <c r="F45" i="11"/>
  <c r="I45" i="11" s="1"/>
  <c r="F44" i="11"/>
  <c r="I44" i="11" s="1"/>
  <c r="F43" i="11"/>
  <c r="I43" i="11" s="1"/>
  <c r="F42" i="11"/>
  <c r="I42" i="11" s="1"/>
  <c r="F41" i="11"/>
  <c r="I41" i="11" s="1"/>
  <c r="F40" i="11"/>
  <c r="I40" i="11" s="1"/>
  <c r="F39" i="11"/>
  <c r="I39" i="11" s="1"/>
  <c r="H38" i="11"/>
  <c r="G38" i="11"/>
  <c r="E38" i="11"/>
  <c r="D38" i="11"/>
  <c r="F37" i="11"/>
  <c r="I37" i="11" s="1"/>
  <c r="F36" i="11"/>
  <c r="I36" i="11" s="1"/>
  <c r="F35" i="11"/>
  <c r="I35" i="11" s="1"/>
  <c r="F34" i="11"/>
  <c r="I34" i="11" s="1"/>
  <c r="F33" i="11"/>
  <c r="I33" i="11" s="1"/>
  <c r="F32" i="11"/>
  <c r="I32" i="11" s="1"/>
  <c r="F31" i="11"/>
  <c r="I31" i="11" s="1"/>
  <c r="F30" i="11"/>
  <c r="I30" i="11" s="1"/>
  <c r="F29" i="11"/>
  <c r="I29" i="11" s="1"/>
  <c r="H28" i="11"/>
  <c r="G28" i="11"/>
  <c r="E28" i="11"/>
  <c r="D28" i="11"/>
  <c r="F27" i="11"/>
  <c r="I27" i="11" s="1"/>
  <c r="F26" i="11"/>
  <c r="I26" i="11" s="1"/>
  <c r="F25" i="11"/>
  <c r="I25" i="11" s="1"/>
  <c r="F24" i="11"/>
  <c r="I24" i="11" s="1"/>
  <c r="F23" i="11"/>
  <c r="I23" i="11" s="1"/>
  <c r="F22" i="11"/>
  <c r="I22" i="11" s="1"/>
  <c r="F21" i="11"/>
  <c r="I21" i="11" s="1"/>
  <c r="F20" i="11"/>
  <c r="I20" i="11" s="1"/>
  <c r="F19" i="11"/>
  <c r="I19" i="11" s="1"/>
  <c r="E18" i="11"/>
  <c r="D18" i="11"/>
  <c r="F17" i="11"/>
  <c r="I17" i="11" s="1"/>
  <c r="F16" i="11"/>
  <c r="I16" i="11" s="1"/>
  <c r="F15" i="11"/>
  <c r="I15" i="11" s="1"/>
  <c r="F14" i="11"/>
  <c r="I14" i="11" s="1"/>
  <c r="F13" i="11"/>
  <c r="I13" i="11" s="1"/>
  <c r="F12" i="11"/>
  <c r="I12" i="11" s="1"/>
  <c r="F11" i="11"/>
  <c r="I11" i="11" s="1"/>
  <c r="H10" i="11"/>
  <c r="G10" i="11"/>
  <c r="E10" i="11"/>
  <c r="D10" i="11"/>
  <c r="H18" i="10"/>
  <c r="G18" i="10"/>
  <c r="G21" i="10" s="1"/>
  <c r="E18" i="10"/>
  <c r="D18" i="10"/>
  <c r="F16" i="10"/>
  <c r="I16" i="10" s="1"/>
  <c r="F14" i="10"/>
  <c r="I14" i="10" s="1"/>
  <c r="I12" i="10"/>
  <c r="H22" i="9"/>
  <c r="G22" i="9"/>
  <c r="E22" i="9"/>
  <c r="D22" i="9"/>
  <c r="F20" i="9"/>
  <c r="I20" i="9" s="1"/>
  <c r="I19" i="9"/>
  <c r="F19" i="9"/>
  <c r="F18" i="9"/>
  <c r="I18" i="9" s="1"/>
  <c r="I17" i="9"/>
  <c r="F17" i="9"/>
  <c r="F16" i="9"/>
  <c r="I16" i="9" s="1"/>
  <c r="I15" i="9"/>
  <c r="F15" i="9"/>
  <c r="F14" i="9"/>
  <c r="I14" i="9" s="1"/>
  <c r="I13" i="9"/>
  <c r="F13" i="9"/>
  <c r="F12" i="9"/>
  <c r="F22" i="9" s="1"/>
  <c r="J52" i="8"/>
  <c r="G52" i="8"/>
  <c r="G51" i="8" s="1"/>
  <c r="I51" i="8"/>
  <c r="J51" i="8" s="1"/>
  <c r="H51" i="8"/>
  <c r="D27" i="16" s="1"/>
  <c r="D31" i="16" s="1"/>
  <c r="F51" i="8"/>
  <c r="E51" i="8"/>
  <c r="J49" i="8"/>
  <c r="G49" i="8"/>
  <c r="J48" i="8"/>
  <c r="G48" i="8"/>
  <c r="J47" i="8"/>
  <c r="G47" i="8"/>
  <c r="G46" i="8" s="1"/>
  <c r="I46" i="8"/>
  <c r="E9" i="16" s="1"/>
  <c r="H46" i="8"/>
  <c r="D9" i="16" s="1"/>
  <c r="F46" i="8"/>
  <c r="E46" i="8"/>
  <c r="C9" i="16" s="1"/>
  <c r="J44" i="8"/>
  <c r="G44" i="8"/>
  <c r="J43" i="8"/>
  <c r="G43" i="8"/>
  <c r="J42" i="8"/>
  <c r="G42" i="8"/>
  <c r="J41" i="8"/>
  <c r="G41" i="8"/>
  <c r="G40" i="8" s="1"/>
  <c r="I40" i="8"/>
  <c r="H40" i="8"/>
  <c r="F40" i="8"/>
  <c r="F33" i="8" s="1"/>
  <c r="E40" i="8"/>
  <c r="J40" i="8" s="1"/>
  <c r="J39" i="8"/>
  <c r="G39" i="8"/>
  <c r="J38" i="8"/>
  <c r="G38" i="8"/>
  <c r="I37" i="8"/>
  <c r="H37" i="8"/>
  <c r="H54" i="8" s="1"/>
  <c r="F37" i="8"/>
  <c r="E37" i="8"/>
  <c r="J36" i="8"/>
  <c r="G36" i="8"/>
  <c r="J35" i="8"/>
  <c r="G35" i="8"/>
  <c r="J34" i="8"/>
  <c r="G34" i="8"/>
  <c r="I33" i="8"/>
  <c r="E8" i="16" s="1"/>
  <c r="E33" i="8"/>
  <c r="C8" i="16" s="1"/>
  <c r="C7" i="16" s="1"/>
  <c r="C15" i="16" s="1"/>
  <c r="C19" i="16" s="1"/>
  <c r="C23" i="16" s="1"/>
  <c r="J24" i="8"/>
  <c r="G24" i="8"/>
  <c r="J23" i="8"/>
  <c r="G23" i="8"/>
  <c r="J22" i="8"/>
  <c r="G22" i="8"/>
  <c r="J21" i="8"/>
  <c r="G21" i="8"/>
  <c r="J20" i="8"/>
  <c r="G20" i="8"/>
  <c r="J19" i="8"/>
  <c r="G19" i="8"/>
  <c r="I18" i="8"/>
  <c r="H18" i="8"/>
  <c r="E18" i="8"/>
  <c r="J17" i="8"/>
  <c r="G17" i="8"/>
  <c r="J16" i="8"/>
  <c r="G16" i="8"/>
  <c r="G15" i="8" s="1"/>
  <c r="I15" i="8"/>
  <c r="H15" i="8"/>
  <c r="F15" i="8"/>
  <c r="E15" i="8"/>
  <c r="J14" i="8"/>
  <c r="G14" i="8"/>
  <c r="J13" i="8"/>
  <c r="G13" i="8"/>
  <c r="J12" i="8"/>
  <c r="G12" i="8"/>
  <c r="J11" i="8"/>
  <c r="G11" i="8"/>
  <c r="F22" i="12" l="1"/>
  <c r="F42" i="12"/>
  <c r="G48" i="12"/>
  <c r="G50" i="12" s="1"/>
  <c r="I62" i="11"/>
  <c r="H41" i="15"/>
  <c r="F41" i="15"/>
  <c r="F48" i="11"/>
  <c r="I48" i="11" s="1"/>
  <c r="F28" i="11"/>
  <c r="I28" i="11" s="1"/>
  <c r="D82" i="11"/>
  <c r="D84" i="11" s="1"/>
  <c r="I12" i="9"/>
  <c r="I22" i="9" s="1"/>
  <c r="D21" i="10"/>
  <c r="I26" i="8"/>
  <c r="H26" i="8"/>
  <c r="F18" i="8"/>
  <c r="I54" i="8"/>
  <c r="E27" i="16" s="1"/>
  <c r="E31" i="16" s="1"/>
  <c r="E21" i="10"/>
  <c r="E82" i="11"/>
  <c r="E84" i="11" s="1"/>
  <c r="F58" i="11"/>
  <c r="I58" i="11" s="1"/>
  <c r="H48" i="12"/>
  <c r="H50" i="12" s="1"/>
  <c r="F31" i="12"/>
  <c r="I31" i="12" s="1"/>
  <c r="H31" i="13"/>
  <c r="G27" i="15"/>
  <c r="J27" i="15" s="1"/>
  <c r="G30" i="15"/>
  <c r="J30" i="15" s="1"/>
  <c r="G35" i="15"/>
  <c r="J35" i="15" s="1"/>
  <c r="F26" i="8"/>
  <c r="G18" i="8"/>
  <c r="E54" i="8"/>
  <c r="J37" i="8"/>
  <c r="J33" i="8" s="1"/>
  <c r="G82" i="11"/>
  <c r="G84" i="11" s="1"/>
  <c r="I74" i="11"/>
  <c r="I22" i="12"/>
  <c r="I42" i="12"/>
  <c r="I41" i="15"/>
  <c r="H33" i="8"/>
  <c r="D8" i="16" s="1"/>
  <c r="D7" i="16" s="1"/>
  <c r="D15" i="16" s="1"/>
  <c r="D19" i="16" s="1"/>
  <c r="D23" i="16" s="1"/>
  <c r="G26" i="8"/>
  <c r="E26" i="8"/>
  <c r="J18" i="8"/>
  <c r="E7" i="16"/>
  <c r="E15" i="16" s="1"/>
  <c r="E19" i="16" s="1"/>
  <c r="E23" i="16" s="1"/>
  <c r="F54" i="8"/>
  <c r="H21" i="10"/>
  <c r="H82" i="11"/>
  <c r="H84" i="11" s="1"/>
  <c r="F18" i="11"/>
  <c r="I18" i="11" s="1"/>
  <c r="F38" i="11"/>
  <c r="I38" i="11" s="1"/>
  <c r="F70" i="11"/>
  <c r="I70" i="11" s="1"/>
  <c r="F12" i="12"/>
  <c r="G14" i="15"/>
  <c r="J14" i="15" s="1"/>
  <c r="G23" i="15"/>
  <c r="J23" i="15" s="1"/>
  <c r="I18" i="10"/>
  <c r="J46" i="8"/>
  <c r="F18" i="10"/>
  <c r="F21" i="10" s="1"/>
  <c r="F10" i="11"/>
  <c r="D50" i="12"/>
  <c r="J15" i="8"/>
  <c r="G37" i="8"/>
  <c r="G33" i="8" s="1"/>
  <c r="E50" i="12"/>
  <c r="I12" i="12"/>
  <c r="H19" i="13"/>
  <c r="H33" i="13" s="1"/>
  <c r="G11" i="15"/>
  <c r="I48" i="12" l="1"/>
  <c r="I50" i="12" s="1"/>
  <c r="I21" i="10"/>
  <c r="J26" i="8"/>
  <c r="J54" i="8"/>
  <c r="F48" i="12"/>
  <c r="F50" i="12" s="1"/>
  <c r="G41" i="15"/>
  <c r="J11" i="15"/>
  <c r="J41" i="15" s="1"/>
  <c r="F82" i="11"/>
  <c r="F84" i="11" s="1"/>
  <c r="I10" i="11"/>
  <c r="I82" i="11" s="1"/>
  <c r="I84" i="11" s="1"/>
  <c r="G54" i="8"/>
</calcChain>
</file>

<file path=xl/sharedStrings.xml><?xml version="1.0" encoding="utf-8"?>
<sst xmlns="http://schemas.openxmlformats.org/spreadsheetml/2006/main" count="725" uniqueCount="401">
  <si>
    <t>Cuenta  Pública 2014</t>
  </si>
  <si>
    <t>Estado de Actividades</t>
  </si>
  <si>
    <t>Del 1 de enero al 31 de diciembre de 2014 y 2013</t>
  </si>
  <si>
    <t>(Pesos)</t>
  </si>
  <si>
    <t>Ente Público: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</si>
  <si>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</si>
  <si>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</si>
  <si>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</si>
  <si>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</si>
  <si>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</si>
  <si>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</si>
  <si>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</si>
  <si>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</si>
  <si>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</si>
  <si>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</si>
  <si>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</si>
  <si>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</si>
  <si>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</si>
  <si>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</si>
  <si>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</si>
  <si>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</si>
  <si>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</si>
  <si>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</si>
  <si>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</si>
  <si>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</si>
  <si>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</si>
  <si>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</si>
  <si>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</si>
  <si>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</si>
  <si>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</si>
  <si>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</si>
  <si>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</si>
  <si>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</si>
  <si>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</si>
  <si>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</si>
  <si>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</si>
  <si>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</si>
  <si>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</si>
  <si>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</si>
  <si>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</si>
  <si>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</si>
  <si>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</si>
  <si>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</si>
  <si>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</si>
  <si>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</si>
  <si>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</si>
  <si>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</si>
  <si>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</si>
  <si>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</si>
  <si>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</si>
  <si>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</si>
  <si>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</si>
  <si>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</si>
  <si>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</si>
  <si>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</si>
  <si>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</si>
  <si>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</si>
  <si>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</si>
  <si>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</si>
  <si>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</si>
  <si>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</si>
  <si>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</si>
  <si>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Cuenta Pública 2014</t>
  </si>
  <si>
    <t>Estado de Situación Financiera</t>
  </si>
  <si>
    <t>Al 31 de diciembre de 2014 y 2013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</si>
  <si>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</si>
  <si>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</si>
  <si>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</si>
  <si>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</si>
  <si>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</si>
  <si>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</si>
  <si>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</si>
  <si>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</si>
  <si>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</si>
  <si>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</si>
  <si>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</si>
  <si>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</si>
  <si>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</si>
  <si>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</si>
  <si>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</si>
  <si>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</si>
  <si>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</si>
  <si>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</si>
  <si>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</si>
  <si>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</si>
  <si>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</si>
  <si>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</si>
  <si>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</si>
  <si>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</si>
  <si>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</si>
  <si>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</si>
  <si>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</si>
  <si>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</si>
  <si>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</si>
  <si>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</si>
  <si>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</si>
  <si>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</si>
  <si>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</si>
  <si>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</si>
  <si>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</si>
  <si>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</si>
  <si>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</si>
  <si>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</si>
  <si>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</si>
  <si>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</si>
  <si>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</si>
  <si>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</si>
  <si>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</si>
  <si>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</si>
  <si>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</si>
  <si>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</si>
  <si>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</si>
  <si>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</si>
  <si>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</si>
  <si>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</si>
  <si>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</si>
  <si>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</si>
  <si>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</si>
  <si>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</si>
  <si>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</si>
  <si>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</si>
  <si>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</si>
  <si>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</si>
  <si>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</si>
  <si>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</si>
  <si>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Estado de Cambios en la Situación Financiera</t>
  </si>
  <si>
    <t>Origen</t>
  </si>
  <si>
    <t>Aplicación</t>
  </si>
  <si>
    <t>Exceso o Insuficiencia en la Actualización de la Hacienda Pública/Patrimonio</t>
  </si>
  <si>
    <t>Estado Analítico del Activo</t>
  </si>
  <si>
    <t>Del 1 de enero al 31 de diciembre de 2014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</si>
  <si>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</si>
  <si>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</si>
  <si>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</si>
  <si>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</si>
  <si>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</si>
  <si>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</si>
  <si>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</si>
  <si>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</si>
  <si>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</si>
  <si>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</si>
  <si>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</si>
  <si>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</si>
  <si>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</si>
  <si>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</si>
  <si>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</si>
  <si>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</si>
  <si>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</si>
  <si>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</si>
  <si>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</si>
  <si>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</si>
  <si>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</si>
  <si>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</si>
  <si>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</si>
  <si>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</si>
  <si>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</si>
  <si>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</si>
  <si>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</si>
  <si>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</si>
  <si>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</si>
  <si>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Variación en la Hacienda Pública</t>
  </si>
  <si>
    <t>(pesos)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</si>
  <si>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</si>
  <si>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</si>
  <si>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</si>
  <si>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</si>
  <si>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</si>
  <si>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</si>
  <si>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</si>
  <si>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</si>
  <si>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</si>
  <si>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</si>
  <si>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Hacienda Pública/Patrimonio Neto Final del Ejercicio 2013</t>
  </si>
  <si>
    <t>Cambios en la Hacienda Pública/Patrimonio Neto del Ejercicio 2013</t>
  </si>
  <si>
    <t>Saldo Neto en la Hacienda Pública / Patrimonio 2014</t>
  </si>
  <si>
    <t>Estado de Flujos de Efectivo</t>
  </si>
  <si>
    <t>Del 1o. de enero al 31 de diciembre de 2014 y 2013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</si>
  <si>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</si>
  <si>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</si>
  <si>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</si>
  <si>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</si>
  <si>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</si>
  <si>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</si>
  <si>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</si>
  <si>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</si>
  <si>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</si>
  <si>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</si>
  <si>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</si>
  <si>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</si>
  <si>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</si>
  <si>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</si>
  <si>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 xml:space="preserve">   Otros Orígenes de Financiamiento</t>
  </si>
  <si>
    <t>Transferencias al resto del Sector Público</t>
  </si>
  <si>
    <t xml:space="preserve">Subsidios y Subvenciones </t>
  </si>
  <si>
    <t>Servicios de la Deuda</t>
  </si>
  <si>
    <t xml:space="preserve">   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</si>
  <si>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</si>
  <si>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</si>
  <si>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</si>
  <si>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</si>
  <si>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</si>
  <si>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</si>
  <si>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</si>
  <si>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</si>
  <si>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</si>
  <si>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</si>
  <si>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</si>
  <si>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</si>
  <si>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</si>
  <si>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</si>
  <si>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</si>
  <si>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</si>
  <si>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</si>
  <si>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</si>
  <si>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</si>
  <si>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</si>
  <si>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</si>
  <si>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</si>
  <si>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</si>
  <si>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</si>
  <si>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</si>
  <si>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</si>
  <si>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</si>
  <si>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</si>
  <si>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</si>
  <si>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</si>
  <si>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</si>
  <si>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</si>
  <si>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</si>
  <si>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</si>
  <si>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</si>
  <si>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</si>
  <si>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</si>
  <si>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</si>
  <si>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</si>
  <si>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</si>
  <si>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</si>
  <si>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</si>
  <si>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</si>
  <si>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Hospital del Niño Morelense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</si>
  <si>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</si>
  <si>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</si>
  <si>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</si>
  <si>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</si>
  <si>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</si>
  <si>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</si>
  <si>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Clasificación por Objeto del Gsto (Capítulo y Concepto)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</si>
  <si>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</si>
  <si>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</si>
  <si>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</si>
  <si>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</si>
  <si>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</si>
  <si>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</si>
  <si>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</si>
  <si>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</si>
  <si>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</si>
  <si>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</si>
  <si>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</si>
  <si>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</si>
  <si>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</si>
  <si>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</si>
  <si>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</si>
  <si>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</si>
  <si>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</si>
  <si>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</si>
  <si>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</si>
  <si>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</si>
  <si>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</si>
  <si>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</si>
  <si>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</si>
  <si>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</si>
  <si>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</si>
  <si>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</si>
  <si>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</si>
  <si>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</si>
  <si>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</si>
  <si>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</si>
  <si>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</si>
  <si>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</si>
  <si>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</si>
  <si>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</si>
  <si>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</si>
  <si>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</si>
  <si>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</si>
  <si>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</si>
  <si>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</si>
  <si>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</si>
  <si>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</si>
  <si>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</si>
  <si>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</si>
  <si>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</si>
  <si>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</si>
  <si>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</si>
  <si>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</si>
  <si>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</si>
  <si>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</si>
  <si>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</si>
  <si>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</si>
  <si>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</si>
  <si>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</si>
  <si>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</si>
  <si>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</si>
  <si>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</si>
  <si>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</si>
  <si>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</si>
  <si>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</si>
  <si>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</si>
  <si>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</si>
  <si>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</si>
  <si>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</si>
  <si>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</si>
  <si>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</si>
  <si>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</si>
  <si>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</si>
  <si>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</si>
  <si>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</si>
  <si>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</si>
  <si>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</si>
  <si>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</si>
  <si>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</si>
  <si>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</si>
  <si>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</si>
  <si>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</si>
  <si>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</si>
  <si>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</si>
  <si>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</si>
  <si>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</si>
  <si>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</si>
  <si>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</si>
  <si>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</si>
  <si>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</si>
  <si>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</si>
  <si>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</si>
  <si>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</si>
  <si>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</si>
  <si>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</si>
  <si>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</si>
  <si>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</si>
  <si>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</si>
  <si>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</si>
  <si>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</si>
  <si>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</si>
  <si>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</si>
  <si>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</si>
  <si>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</si>
  <si>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</si>
  <si>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</si>
  <si>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</si>
  <si>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</si>
  <si>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</si>
  <si>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</si>
  <si>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</si>
  <si>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</si>
  <si>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</si>
  <si>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</si>
  <si>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</si>
  <si>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</si>
  <si>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</si>
  <si>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</si>
  <si>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</si>
  <si>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</si>
  <si>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</si>
  <si>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</si>
  <si>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</si>
  <si>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</si>
  <si>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</si>
  <si>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</si>
  <si>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</si>
  <si>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</si>
  <si>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</si>
  <si>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</si>
  <si>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</si>
  <si>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</si>
  <si>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</si>
  <si>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</si>
  <si>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</si>
  <si>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</si>
  <si>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b/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</si>
  <si>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b/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</si>
  <si>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</si>
  <si>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b/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</si>
  <si>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b/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</si>
  <si>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</si>
  <si>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</si>
  <si>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</si>
  <si>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</si>
  <si>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</si>
  <si>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</si>
  <si>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</si>
  <si>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</si>
  <si>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</si>
  <si>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</si>
  <si>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</si>
  <si>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</si>
  <si>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</si>
  <si>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</si>
  <si>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</si>
  <si>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No aplica ya que este ente público no cuenta con ningún crédito.</t>
  </si>
  <si>
    <t xml:space="preserve"> Hospital del Niño Morelense</t>
  </si>
  <si>
    <t xml:space="preserve"> Hospital del Niño Morelense 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</si>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</sst>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General_)"/>
    <numFmt numFmtId="166" formatCode="#,##0_ ;\-#,##0\ 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10"/>
      <name val="Arial"/>
      <family val="2"/>
    </font>
    <font>
      <b/>
      <sz val="9"/>
      <name val="Soberana Sans"/>
      <family val="3"/>
    </font>
    <font>
      <b/>
      <sz val="9"/>
      <color theme="1"/>
      <name val="Soberana Sans"/>
      <family val="3"/>
    </font>
    <font>
      <sz val="9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name val="Soberana Sans"/>
      <family val="3"/>
    </font>
    <font>
      <b/>
      <i/>
      <sz val="9"/>
      <name val="Soberana Sans"/>
      <family val="3"/>
    </font>
    <font>
      <i/>
      <sz val="9"/>
      <color theme="1"/>
      <name val="Soberana Sans"/>
      <family val="3"/>
    </font>
    <font>
      <sz val="7"/>
      <color theme="1"/>
      <name val="Soberana Sans"/>
      <family val="3"/>
    </font>
    <font>
      <b/>
      <sz val="7"/>
      <name val="Soberana Sans"/>
      <family val="3"/>
    </font>
    <font>
      <b/>
      <sz val="7"/>
      <color theme="0"/>
      <name val="Soberana Sans"/>
      <family val="3"/>
    </font>
    <font>
      <b/>
      <sz val="7"/>
      <color theme="1"/>
      <name val="Soberana Sans"/>
      <family val="3"/>
    </font>
    <font>
      <sz val="36"/>
      <color theme="0"/>
      <name val="Soberana Sans"/>
      <family val="3"/>
    </font>
    <font>
      <sz val="9"/>
      <color rgb="FFFF0000"/>
      <name val="Soberana Sans"/>
      <family val="3"/>
    </font>
    <font>
      <b/>
      <sz val="9"/>
      <color theme="0" tint="-0.499984740745262"/>
      <name val="Soberana Sans"/>
      <family val="3"/>
    </font>
    <font>
      <b/>
      <i/>
      <sz val="9"/>
      <color theme="1"/>
      <name val="Soberana Sans"/>
      <family val="3"/>
    </font>
    <font>
      <sz val="16"/>
      <color rgb="FFFF0000"/>
      <name val="Soberana Sans"/>
      <family val="3"/>
    </font>
    <font>
      <sz val="22"/>
      <color rgb="FFFF0000"/>
      <name val="Soberana Sans"/>
      <family val="3"/>
    </font>
    <font>
      <b/>
      <sz val="9"/>
      <color theme="1" tint="0.34998626667073579"/>
      <name val="Soberana Sans"/>
      <family val="3"/>
    </font>
    <font>
      <sz val="14"/>
      <color rgb="FFFF0000"/>
      <name val="Soberana Sans"/>
      <family val="3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color theme="1"/>
      <name val="Calibri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theme="0"/>
      <name val="Times New Roman"/>
      <family val="1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Calibri"/>
      <family val="2"/>
    </font>
    <font>
      <b/>
      <vertAlign val="superscript"/>
      <sz val="8"/>
      <color theme="1"/>
      <name val="Arial"/>
      <family val="2"/>
    </font>
    <font>
      <b/>
      <sz val="10"/>
      <color rgb="FFFFFFFF"/>
      <name val="Soberana Sans Light"/>
      <family val="3"/>
    </font>
    <font>
      <sz val="10"/>
      <color theme="1"/>
      <name val="Soberana Sans Light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lightGray">
        <bgColor rgb="FF00A54B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5" fontId="4" fillId="0" borderId="0"/>
    <xf numFmtId="0" fontId="1" fillId="0" borderId="0"/>
    <xf numFmtId="43" fontId="31" fillId="0" borderId="0" applyFont="0" applyFill="0" applyBorder="0" applyAlignment="0" applyProtection="0"/>
    <xf numFmtId="0" fontId="4" fillId="0" borderId="0"/>
  </cellStyleXfs>
  <cellXfs count="509">
    <xf numFmtId="0" fontId="0" fillId="0" borderId="0" xfId="0"/>
    <xf numFmtId="0" fontId="3" fillId="2" borderId="0" xfId="0" applyFont="1" applyFill="1" applyBorder="1"/>
    <xf numFmtId="0" fontId="5" fillId="2" borderId="0" xfId="2" applyFont="1" applyFill="1" applyBorder="1" applyAlignment="1"/>
    <xf numFmtId="0" fontId="3" fillId="2" borderId="0" xfId="0" applyFont="1" applyFill="1"/>
    <xf numFmtId="0" fontId="6" fillId="2" borderId="0" xfId="0" applyFont="1" applyFill="1" applyBorder="1" applyAlignment="1"/>
    <xf numFmtId="0" fontId="5" fillId="2" borderId="0" xfId="2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0" fontId="5" fillId="2" borderId="0" xfId="2" applyFont="1" applyFill="1" applyBorder="1" applyAlignment="1">
      <alignment horizontal="centerContinuous"/>
    </xf>
    <xf numFmtId="0" fontId="3" fillId="2" borderId="0" xfId="0" applyFont="1" applyFill="1" applyBorder="1" applyAlignment="1"/>
    <xf numFmtId="0" fontId="7" fillId="2" borderId="0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164" fontId="9" fillId="3" borderId="3" xfId="1" applyNumberFormat="1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/>
    </xf>
    <xf numFmtId="0" fontId="9" fillId="3" borderId="4" xfId="2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3" fillId="2" borderId="5" xfId="0" applyFont="1" applyFill="1" applyBorder="1" applyAlignment="1"/>
    <xf numFmtId="0" fontId="5" fillId="2" borderId="0" xfId="2" applyFont="1" applyFill="1" applyBorder="1" applyAlignment="1">
      <alignment vertical="center"/>
    </xf>
    <xf numFmtId="0" fontId="7" fillId="2" borderId="0" xfId="2" applyFont="1" applyFill="1" applyBorder="1" applyAlignment="1"/>
    <xf numFmtId="0" fontId="3" fillId="2" borderId="6" xfId="0" applyFont="1" applyFill="1" applyBorder="1"/>
    <xf numFmtId="0" fontId="5" fillId="2" borderId="5" xfId="0" applyFont="1" applyFill="1" applyBorder="1" applyAlignment="1"/>
    <xf numFmtId="3" fontId="7" fillId="2" borderId="0" xfId="0" applyNumberFormat="1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6" xfId="0" applyFont="1" applyFill="1" applyBorder="1" applyAlignment="1"/>
    <xf numFmtId="0" fontId="3" fillId="2" borderId="0" xfId="0" applyFont="1" applyFill="1" applyAlignment="1"/>
    <xf numFmtId="0" fontId="5" fillId="2" borderId="5" xfId="0" applyFont="1" applyFill="1" applyBorder="1" applyAlignment="1">
      <alignment horizontal="left" vertical="top"/>
    </xf>
    <xf numFmtId="3" fontId="5" fillId="2" borderId="0" xfId="0" applyNumberFormat="1" applyFont="1" applyFill="1" applyBorder="1" applyAlignment="1">
      <alignment vertical="top"/>
    </xf>
    <xf numFmtId="0" fontId="3" fillId="2" borderId="6" xfId="0" applyFont="1" applyFill="1" applyBorder="1" applyAlignment="1">
      <alignment vertical="top"/>
    </xf>
    <xf numFmtId="0" fontId="7" fillId="2" borderId="5" xfId="0" applyFont="1" applyFill="1" applyBorder="1" applyAlignment="1">
      <alignment horizontal="left" vertical="top"/>
    </xf>
    <xf numFmtId="3" fontId="7" fillId="2" borderId="0" xfId="1" applyNumberFormat="1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/>
    </xf>
    <xf numFmtId="3" fontId="10" fillId="2" borderId="0" xfId="0" applyNumberFormat="1" applyFont="1" applyFill="1" applyBorder="1" applyAlignment="1">
      <alignment vertical="top"/>
    </xf>
    <xf numFmtId="3" fontId="7" fillId="2" borderId="0" xfId="0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>
      <alignment vertical="top"/>
    </xf>
    <xf numFmtId="0" fontId="11" fillId="2" borderId="5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3" fontId="5" fillId="2" borderId="0" xfId="1" applyNumberFormat="1" applyFont="1" applyFill="1" applyBorder="1" applyAlignment="1">
      <alignment vertical="top"/>
    </xf>
    <xf numFmtId="0" fontId="3" fillId="2" borderId="5" xfId="0" applyFont="1" applyFill="1" applyBorder="1"/>
    <xf numFmtId="3" fontId="11" fillId="2" borderId="0" xfId="1" applyNumberFormat="1" applyFont="1" applyFill="1" applyBorder="1" applyAlignment="1">
      <alignment vertical="top"/>
    </xf>
    <xf numFmtId="0" fontId="12" fillId="2" borderId="6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0" fontId="3" fillId="2" borderId="7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/>
    <xf numFmtId="0" fontId="3" fillId="2" borderId="8" xfId="0" applyFont="1" applyFill="1" applyBorder="1"/>
    <xf numFmtId="0" fontId="7" fillId="2" borderId="1" xfId="0" applyFont="1" applyFill="1" applyBorder="1" applyAlignment="1">
      <alignment vertical="top"/>
    </xf>
    <xf numFmtId="0" fontId="7" fillId="2" borderId="1" xfId="0" applyFont="1" applyFill="1" applyBorder="1"/>
    <xf numFmtId="43" fontId="7" fillId="2" borderId="1" xfId="1" applyFont="1" applyFill="1" applyBorder="1"/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/>
    <xf numFmtId="0" fontId="7" fillId="2" borderId="0" xfId="0" applyFont="1" applyFill="1" applyBorder="1"/>
    <xf numFmtId="43" fontId="7" fillId="2" borderId="0" xfId="1" applyFont="1" applyFill="1" applyBorder="1"/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/>
    <xf numFmtId="0" fontId="5" fillId="2" borderId="0" xfId="0" applyFont="1" applyFill="1" applyBorder="1" applyAlignment="1">
      <alignment vertical="top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Alignment="1" applyProtection="1">
      <protection locked="0"/>
    </xf>
    <xf numFmtId="0" fontId="13" fillId="2" borderId="0" xfId="0" applyFont="1" applyFill="1" applyAlignment="1" applyProtection="1">
      <alignment horizontal="right" vertical="top"/>
      <protection locked="0"/>
    </xf>
    <xf numFmtId="0" fontId="3" fillId="2" borderId="0" xfId="0" applyFont="1" applyFill="1" applyAlignment="1">
      <alignment vertical="top"/>
    </xf>
    <xf numFmtId="0" fontId="13" fillId="2" borderId="0" xfId="0" applyFont="1" applyFill="1" applyBorder="1" applyAlignment="1">
      <alignment horizontal="right" vertical="top"/>
    </xf>
    <xf numFmtId="0" fontId="5" fillId="2" borderId="0" xfId="0" applyFont="1" applyFill="1" applyBorder="1" applyAlignment="1"/>
    <xf numFmtId="0" fontId="5" fillId="2" borderId="0" xfId="3" applyNumberFormat="1" applyFont="1" applyFill="1" applyBorder="1" applyAlignment="1">
      <alignment vertical="center"/>
    </xf>
    <xf numFmtId="0" fontId="5" fillId="2" borderId="0" xfId="3" applyNumberFormat="1" applyFont="1" applyFill="1" applyBorder="1" applyAlignment="1">
      <alignment horizontal="centerContinuous" vertical="center"/>
    </xf>
    <xf numFmtId="0" fontId="14" fillId="2" borderId="0" xfId="3" applyNumberFormat="1" applyFont="1" applyFill="1" applyBorder="1" applyAlignment="1">
      <alignment horizontal="right" vertical="top"/>
    </xf>
    <xf numFmtId="0" fontId="9" fillId="3" borderId="9" xfId="0" applyFont="1" applyFill="1" applyBorder="1" applyAlignment="1">
      <alignment horizontal="centerContinuous"/>
    </xf>
    <xf numFmtId="0" fontId="8" fillId="3" borderId="11" xfId="0" applyFont="1" applyFill="1" applyBorder="1"/>
    <xf numFmtId="0" fontId="8" fillId="2" borderId="0" xfId="0" applyFont="1" applyFill="1" applyAlignment="1">
      <alignment vertical="top"/>
    </xf>
    <xf numFmtId="0" fontId="8" fillId="2" borderId="0" xfId="0" applyFont="1" applyFill="1" applyBorder="1"/>
    <xf numFmtId="164" fontId="9" fillId="3" borderId="0" xfId="1" applyNumberFormat="1" applyFont="1" applyFill="1" applyBorder="1" applyAlignment="1">
      <alignment horizontal="center"/>
    </xf>
    <xf numFmtId="0" fontId="8" fillId="3" borderId="6" xfId="0" applyFont="1" applyFill="1" applyBorder="1"/>
    <xf numFmtId="0" fontId="5" fillId="2" borderId="5" xfId="3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vertical="top"/>
    </xf>
    <xf numFmtId="166" fontId="7" fillId="2" borderId="0" xfId="1" applyNumberFormat="1" applyFont="1" applyFill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left" vertical="top" wrapText="1"/>
    </xf>
    <xf numFmtId="3" fontId="7" fillId="2" borderId="0" xfId="1" applyNumberFormat="1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3" fontId="5" fillId="2" borderId="0" xfId="0" applyNumberFormat="1" applyFont="1" applyFill="1" applyBorder="1" applyAlignment="1" applyProtection="1">
      <alignment vertical="top"/>
    </xf>
    <xf numFmtId="0" fontId="16" fillId="2" borderId="0" xfId="0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left" vertical="top"/>
    </xf>
    <xf numFmtId="3" fontId="10" fillId="2" borderId="0" xfId="1" applyNumberFormat="1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3" fillId="2" borderId="1" xfId="0" applyFont="1" applyFill="1" applyBorder="1" applyAlignment="1">
      <alignment horizontal="right" vertical="top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18" fillId="3" borderId="2" xfId="0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top"/>
    </xf>
    <xf numFmtId="0" fontId="19" fillId="2" borderId="0" xfId="2" applyFont="1" applyFill="1" applyBorder="1" applyAlignment="1">
      <alignment horizontal="center"/>
    </xf>
    <xf numFmtId="3" fontId="5" fillId="2" borderId="0" xfId="0" applyNumberFormat="1" applyFont="1" applyFill="1" applyBorder="1" applyAlignment="1" applyProtection="1">
      <alignment horizontal="right" vertical="top"/>
    </xf>
    <xf numFmtId="3" fontId="7" fillId="2" borderId="0" xfId="0" applyNumberFormat="1" applyFont="1" applyFill="1" applyBorder="1" applyAlignment="1" applyProtection="1">
      <alignment horizontal="right" vertical="top"/>
    </xf>
    <xf numFmtId="3" fontId="7" fillId="2" borderId="0" xfId="1" applyNumberFormat="1" applyFont="1" applyFill="1" applyBorder="1" applyAlignment="1" applyProtection="1">
      <alignment horizontal="right" vertical="top" wrapText="1"/>
    </xf>
    <xf numFmtId="0" fontId="19" fillId="2" borderId="0" xfId="2" applyFont="1" applyFill="1" applyBorder="1" applyAlignment="1" applyProtection="1">
      <alignment horizontal="center"/>
    </xf>
    <xf numFmtId="0" fontId="7" fillId="2" borderId="7" xfId="0" applyFont="1" applyFill="1" applyBorder="1" applyAlignment="1">
      <alignment horizontal="left" vertical="top"/>
    </xf>
    <xf numFmtId="3" fontId="7" fillId="2" borderId="1" xfId="1" applyNumberFormat="1" applyFont="1" applyFill="1" applyBorder="1" applyAlignment="1" applyProtection="1">
      <alignment horizontal="right" vertical="top" wrapText="1"/>
    </xf>
    <xf numFmtId="0" fontId="3" fillId="2" borderId="3" xfId="0" applyFont="1" applyFill="1" applyBorder="1"/>
    <xf numFmtId="0" fontId="7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right"/>
    </xf>
    <xf numFmtId="0" fontId="7" fillId="2" borderId="1" xfId="0" applyNumberFormat="1" applyFont="1" applyFill="1" applyBorder="1" applyAlignment="1" applyProtection="1">
      <protection locked="0"/>
    </xf>
    <xf numFmtId="0" fontId="7" fillId="2" borderId="0" xfId="0" applyNumberFormat="1" applyFont="1" applyFill="1" applyBorder="1" applyAlignment="1" applyProtection="1">
      <alignment horizontal="left"/>
    </xf>
    <xf numFmtId="0" fontId="9" fillId="3" borderId="10" xfId="2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 wrapText="1"/>
    </xf>
    <xf numFmtId="0" fontId="9" fillId="2" borderId="0" xfId="0" applyFont="1" applyFill="1" applyBorder="1"/>
    <xf numFmtId="0" fontId="9" fillId="3" borderId="7" xfId="2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vertical="top"/>
    </xf>
    <xf numFmtId="0" fontId="6" fillId="2" borderId="6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20" fillId="2" borderId="5" xfId="0" applyFont="1" applyFill="1" applyBorder="1" applyAlignment="1">
      <alignment vertical="top"/>
    </xf>
    <xf numFmtId="3" fontId="6" fillId="2" borderId="0" xfId="1" applyNumberFormat="1" applyFont="1" applyFill="1" applyBorder="1" applyAlignment="1">
      <alignment vertical="top"/>
    </xf>
    <xf numFmtId="0" fontId="20" fillId="2" borderId="6" xfId="0" applyFont="1" applyFill="1" applyBorder="1" applyAlignment="1">
      <alignment vertical="top"/>
    </xf>
    <xf numFmtId="0" fontId="21" fillId="2" borderId="0" xfId="0" applyFont="1" applyFill="1"/>
    <xf numFmtId="3" fontId="3" fillId="2" borderId="0" xfId="0" applyNumberFormat="1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5" fillId="2" borderId="0" xfId="2" applyFont="1" applyFill="1" applyBorder="1" applyAlignment="1" applyProtection="1"/>
    <xf numFmtId="0" fontId="5" fillId="2" borderId="0" xfId="3" applyNumberFormat="1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/>
    </xf>
    <xf numFmtId="0" fontId="5" fillId="2" borderId="0" xfId="0" applyFont="1" applyFill="1" applyBorder="1" applyAlignment="1" applyProtection="1"/>
    <xf numFmtId="165" fontId="7" fillId="2" borderId="0" xfId="3" applyFont="1" applyFill="1" applyBorder="1" applyProtection="1"/>
    <xf numFmtId="0" fontId="9" fillId="3" borderId="2" xfId="2" applyFont="1" applyFill="1" applyBorder="1" applyAlignment="1" applyProtection="1">
      <alignment horizontal="center" vertical="center" wrapText="1"/>
    </xf>
    <xf numFmtId="0" fontId="9" fillId="3" borderId="3" xfId="2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3" borderId="4" xfId="2" applyFont="1" applyFill="1" applyBorder="1" applyAlignment="1" applyProtection="1">
      <alignment horizontal="center" vertical="center" wrapText="1"/>
    </xf>
    <xf numFmtId="0" fontId="5" fillId="2" borderId="5" xfId="3" applyNumberFormat="1" applyFont="1" applyFill="1" applyBorder="1" applyAlignment="1" applyProtection="1">
      <alignment horizontal="centerContinuous" vertical="center"/>
    </xf>
    <xf numFmtId="0" fontId="5" fillId="2" borderId="5" xfId="3" applyNumberFormat="1" applyFont="1" applyFill="1" applyBorder="1" applyAlignment="1" applyProtection="1">
      <alignment vertical="center"/>
    </xf>
    <xf numFmtId="0" fontId="5" fillId="2" borderId="0" xfId="3" applyNumberFormat="1" applyFont="1" applyFill="1" applyBorder="1" applyAlignment="1" applyProtection="1">
      <alignment vertical="top"/>
    </xf>
    <xf numFmtId="0" fontId="5" fillId="2" borderId="6" xfId="3" applyNumberFormat="1" applyFont="1" applyFill="1" applyBorder="1" applyAlignment="1" applyProtection="1">
      <alignment vertical="top"/>
    </xf>
    <xf numFmtId="0" fontId="6" fillId="2" borderId="5" xfId="0" applyFont="1" applyFill="1" applyBorder="1" applyAlignment="1" applyProtection="1"/>
    <xf numFmtId="0" fontId="5" fillId="2" borderId="0" xfId="0" applyFont="1" applyFill="1" applyBorder="1" applyAlignment="1" applyProtection="1">
      <alignment vertical="top"/>
    </xf>
    <xf numFmtId="0" fontId="5" fillId="2" borderId="6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0" fontId="6" fillId="2" borderId="6" xfId="0" applyFont="1" applyFill="1" applyBorder="1" applyAlignment="1" applyProtection="1">
      <alignment vertical="top"/>
    </xf>
    <xf numFmtId="0" fontId="3" fillId="2" borderId="5" xfId="0" applyFont="1" applyFill="1" applyBorder="1" applyAlignment="1" applyProtection="1"/>
    <xf numFmtId="0" fontId="19" fillId="2" borderId="0" xfId="0" applyFont="1" applyFill="1" applyBorder="1" applyAlignment="1" applyProtection="1">
      <alignment vertical="top"/>
    </xf>
    <xf numFmtId="3" fontId="7" fillId="2" borderId="0" xfId="0" applyNumberFormat="1" applyFont="1" applyFill="1" applyBorder="1" applyAlignment="1" applyProtection="1">
      <alignment horizontal="center" vertical="top"/>
      <protection locked="0"/>
    </xf>
    <xf numFmtId="3" fontId="7" fillId="2" borderId="0" xfId="0" applyNumberFormat="1" applyFont="1" applyFill="1" applyBorder="1" applyAlignment="1" applyProtection="1">
      <alignment horizontal="right" vertical="top"/>
      <protection locked="0"/>
    </xf>
    <xf numFmtId="0" fontId="3" fillId="2" borderId="6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5" fillId="2" borderId="0" xfId="0" applyFont="1" applyFill="1" applyBorder="1" applyAlignment="1" applyProtection="1">
      <alignment horizontal="right" vertical="top"/>
      <protection locked="0"/>
    </xf>
    <xf numFmtId="0" fontId="7" fillId="2" borderId="0" xfId="0" applyNumberFormat="1" applyFont="1" applyFill="1" applyBorder="1" applyAlignment="1" applyProtection="1">
      <alignment horizontal="right" vertical="top"/>
      <protection locked="0"/>
    </xf>
    <xf numFmtId="0" fontId="5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right" vertical="top"/>
    </xf>
    <xf numFmtId="0" fontId="20" fillId="2" borderId="5" xfId="0" applyFont="1" applyFill="1" applyBorder="1" applyAlignment="1" applyProtection="1"/>
    <xf numFmtId="0" fontId="11" fillId="2" borderId="0" xfId="0" applyFont="1" applyFill="1" applyBorder="1" applyAlignment="1" applyProtection="1">
      <alignment vertical="top"/>
    </xf>
    <xf numFmtId="3" fontId="11" fillId="2" borderId="0" xfId="0" applyNumberFormat="1" applyFont="1" applyFill="1" applyBorder="1" applyAlignment="1" applyProtection="1">
      <alignment horizontal="center" vertical="top"/>
      <protection locked="0"/>
    </xf>
    <xf numFmtId="3" fontId="11" fillId="2" borderId="0" xfId="0" applyNumberFormat="1" applyFont="1" applyFill="1" applyBorder="1" applyAlignment="1" applyProtection="1">
      <alignment horizontal="right" vertical="top"/>
    </xf>
    <xf numFmtId="0" fontId="20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3" fontId="11" fillId="2" borderId="0" xfId="0" applyNumberFormat="1" applyFont="1" applyFill="1" applyBorder="1" applyAlignment="1" applyProtection="1">
      <alignment horizontal="center" vertical="top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0" fillId="2" borderId="7" xfId="0" applyFont="1" applyFill="1" applyBorder="1" applyAlignment="1" applyProtection="1"/>
    <xf numFmtId="0" fontId="11" fillId="2" borderId="1" xfId="0" applyFont="1" applyFill="1" applyBorder="1" applyAlignment="1" applyProtection="1">
      <alignment vertical="top"/>
    </xf>
    <xf numFmtId="3" fontId="11" fillId="2" borderId="1" xfId="0" applyNumberFormat="1" applyFont="1" applyFill="1" applyBorder="1" applyAlignment="1" applyProtection="1">
      <alignment horizontal="center" vertical="top"/>
    </xf>
    <xf numFmtId="3" fontId="11" fillId="2" borderId="1" xfId="0" applyNumberFormat="1" applyFont="1" applyFill="1" applyBorder="1" applyAlignment="1" applyProtection="1">
      <alignment horizontal="right" vertical="top"/>
    </xf>
    <xf numFmtId="0" fontId="20" fillId="2" borderId="8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/>
    <xf numFmtId="0" fontId="7" fillId="2" borderId="0" xfId="0" applyFont="1" applyFill="1" applyBorder="1" applyProtection="1"/>
    <xf numFmtId="43" fontId="7" fillId="2" borderId="0" xfId="1" applyFont="1" applyFill="1" applyBorder="1" applyProtection="1"/>
    <xf numFmtId="0" fontId="7" fillId="2" borderId="0" xfId="0" applyFont="1" applyFill="1" applyBorder="1" applyAlignment="1" applyProtection="1">
      <alignment vertical="center"/>
    </xf>
    <xf numFmtId="0" fontId="22" fillId="2" borderId="0" xfId="0" applyFont="1" applyFill="1" applyBorder="1" applyAlignment="1" applyProtection="1">
      <alignment horizontal="right"/>
    </xf>
    <xf numFmtId="0" fontId="7" fillId="2" borderId="0" xfId="0" applyFont="1" applyFill="1"/>
    <xf numFmtId="164" fontId="9" fillId="3" borderId="2" xfId="1" applyNumberFormat="1" applyFont="1" applyFill="1" applyBorder="1" applyAlignment="1">
      <alignment horizontal="center" vertical="center" wrapText="1"/>
    </xf>
    <xf numFmtId="164" fontId="9" fillId="3" borderId="3" xfId="1" applyNumberFormat="1" applyFont="1" applyFill="1" applyBorder="1" applyAlignment="1">
      <alignment horizontal="center" vertical="center" wrapText="1"/>
    </xf>
    <xf numFmtId="164" fontId="9" fillId="3" borderId="4" xfId="1" applyNumberFormat="1" applyFont="1" applyFill="1" applyBorder="1" applyAlignment="1">
      <alignment horizontal="center" vertical="center" wrapText="1"/>
    </xf>
    <xf numFmtId="0" fontId="5" fillId="2" borderId="5" xfId="3" applyNumberFormat="1" applyFont="1" applyFill="1" applyBorder="1" applyAlignment="1">
      <alignment horizontal="centerContinuous" vertical="center"/>
    </xf>
    <xf numFmtId="0" fontId="5" fillId="2" borderId="6" xfId="3" applyNumberFormat="1" applyFont="1" applyFill="1" applyBorder="1" applyAlignment="1">
      <alignment horizontal="centerContinuous" vertical="center"/>
    </xf>
    <xf numFmtId="0" fontId="23" fillId="2" borderId="0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vertical="top" wrapText="1"/>
    </xf>
    <xf numFmtId="3" fontId="6" fillId="2" borderId="0" xfId="0" applyNumberFormat="1" applyFont="1" applyFill="1" applyBorder="1" applyAlignment="1" applyProtection="1">
      <alignment horizontal="right" vertical="top"/>
      <protection locked="0"/>
    </xf>
    <xf numFmtId="3" fontId="6" fillId="2" borderId="0" xfId="0" applyNumberFormat="1" applyFont="1" applyFill="1" applyBorder="1" applyAlignment="1" applyProtection="1">
      <alignment horizontal="right" vertical="top"/>
    </xf>
    <xf numFmtId="0" fontId="6" fillId="2" borderId="0" xfId="0" applyFont="1" applyFill="1" applyBorder="1" applyAlignment="1">
      <alignment horizontal="left" vertical="top" wrapText="1"/>
    </xf>
    <xf numFmtId="3" fontId="3" fillId="2" borderId="0" xfId="0" applyNumberFormat="1" applyFont="1" applyFill="1" applyBorder="1" applyAlignment="1">
      <alignment horizontal="right" vertical="top"/>
    </xf>
    <xf numFmtId="3" fontId="6" fillId="2" borderId="0" xfId="0" applyNumberFormat="1" applyFont="1" applyFill="1" applyBorder="1" applyAlignment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3" fontId="6" fillId="2" borderId="12" xfId="0" applyNumberFormat="1" applyFont="1" applyFill="1" applyBorder="1" applyAlignment="1">
      <alignment horizontal="right" vertical="top"/>
    </xf>
    <xf numFmtId="0" fontId="24" fillId="2" borderId="0" xfId="0" applyFont="1" applyFill="1" applyAlignment="1">
      <alignment horizontal="center"/>
    </xf>
    <xf numFmtId="0" fontId="6" fillId="2" borderId="7" xfId="0" applyFont="1" applyFill="1" applyBorder="1" applyAlignment="1">
      <alignment vertical="top"/>
    </xf>
    <xf numFmtId="3" fontId="6" fillId="2" borderId="1" xfId="0" applyNumberFormat="1" applyFont="1" applyFill="1" applyBorder="1" applyAlignment="1">
      <alignment horizontal="right" vertical="top"/>
    </xf>
    <xf numFmtId="0" fontId="5" fillId="2" borderId="8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/>
    </xf>
    <xf numFmtId="0" fontId="5" fillId="2" borderId="3" xfId="0" applyFont="1" applyFill="1" applyBorder="1" applyAlignment="1">
      <alignment vertical="top" wrapText="1"/>
    </xf>
    <xf numFmtId="0" fontId="7" fillId="2" borderId="0" xfId="0" applyFont="1" applyFill="1" applyAlignment="1">
      <alignment wrapText="1"/>
    </xf>
    <xf numFmtId="43" fontId="7" fillId="2" borderId="0" xfId="1" applyNumberFormat="1" applyFont="1" applyFill="1" applyAlignment="1">
      <alignment horizontal="center"/>
    </xf>
    <xf numFmtId="0" fontId="3" fillId="2" borderId="0" xfId="0" applyFont="1" applyFill="1" applyBorder="1" applyAlignment="1">
      <alignment horizontal="centerContinuous"/>
    </xf>
    <xf numFmtId="0" fontId="5" fillId="2" borderId="0" xfId="2" applyFont="1" applyFill="1" applyBorder="1" applyAlignment="1">
      <alignment horizontal="center" vertical="top"/>
    </xf>
    <xf numFmtId="0" fontId="7" fillId="2" borderId="0" xfId="2" applyFont="1" applyFill="1" applyBorder="1" applyAlignment="1">
      <alignment horizontal="centerContinuous" vertical="center"/>
    </xf>
    <xf numFmtId="0" fontId="7" fillId="2" borderId="0" xfId="2" applyFont="1" applyFill="1" applyBorder="1" applyAlignment="1">
      <alignment horizontal="center" vertical="top"/>
    </xf>
    <xf numFmtId="0" fontId="8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/>
    <xf numFmtId="0" fontId="7" fillId="2" borderId="0" xfId="2" applyFont="1" applyFill="1" applyBorder="1" applyAlignment="1">
      <alignment vertical="top"/>
    </xf>
    <xf numFmtId="3" fontId="7" fillId="2" borderId="0" xfId="2" applyNumberFormat="1" applyFont="1" applyFill="1" applyBorder="1" applyAlignment="1">
      <alignment vertical="top"/>
    </xf>
    <xf numFmtId="3" fontId="5" fillId="2" borderId="0" xfId="2" applyNumberFormat="1" applyFont="1" applyFill="1" applyBorder="1" applyAlignment="1">
      <alignment vertical="top"/>
    </xf>
    <xf numFmtId="3" fontId="7" fillId="2" borderId="0" xfId="2" applyNumberFormat="1" applyFont="1" applyFill="1" applyBorder="1" applyAlignment="1" applyProtection="1">
      <alignment vertical="top"/>
      <protection locked="0"/>
    </xf>
    <xf numFmtId="0" fontId="7" fillId="2" borderId="0" xfId="2" applyFont="1" applyFill="1" applyBorder="1" applyAlignment="1">
      <alignment horizontal="left" vertical="top"/>
    </xf>
    <xf numFmtId="0" fontId="5" fillId="2" borderId="0" xfId="2" applyFont="1" applyFill="1" applyBorder="1" applyAlignment="1">
      <alignment horizontal="left" vertical="top"/>
    </xf>
    <xf numFmtId="3" fontId="5" fillId="2" borderId="0" xfId="2" applyNumberFormat="1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5" fillId="2" borderId="1" xfId="2" applyFont="1" applyFill="1" applyBorder="1" applyAlignment="1">
      <alignment vertical="top"/>
    </xf>
    <xf numFmtId="3" fontId="7" fillId="2" borderId="1" xfId="2" applyNumberFormat="1" applyFont="1" applyFill="1" applyBorder="1" applyAlignment="1">
      <alignment vertical="top"/>
    </xf>
    <xf numFmtId="0" fontId="25" fillId="2" borderId="0" xfId="0" applyFont="1" applyFill="1"/>
    <xf numFmtId="0" fontId="27" fillId="2" borderId="0" xfId="4" applyFont="1" applyFill="1"/>
    <xf numFmtId="0" fontId="27" fillId="2" borderId="0" xfId="4" applyFont="1" applyFill="1" applyAlignment="1">
      <alignment horizontal="center"/>
    </xf>
    <xf numFmtId="0" fontId="27" fillId="2" borderId="0" xfId="4" applyFont="1" applyFill="1" applyAlignment="1"/>
    <xf numFmtId="37" fontId="26" fillId="4" borderId="13" xfId="4" applyNumberFormat="1" applyFont="1" applyFill="1" applyBorder="1" applyAlignment="1">
      <alignment horizontal="center" vertical="center"/>
    </xf>
    <xf numFmtId="37" fontId="26" fillId="4" borderId="13" xfId="4" applyNumberFormat="1" applyFont="1" applyFill="1" applyBorder="1" applyAlignment="1">
      <alignment horizontal="center" wrapText="1"/>
    </xf>
    <xf numFmtId="0" fontId="25" fillId="2" borderId="0" xfId="4" applyFont="1" applyFill="1"/>
    <xf numFmtId="0" fontId="28" fillId="2" borderId="10" xfId="4" applyFont="1" applyFill="1" applyBorder="1"/>
    <xf numFmtId="0" fontId="28" fillId="2" borderId="9" xfId="4" applyFont="1" applyFill="1" applyBorder="1"/>
    <xf numFmtId="0" fontId="28" fillId="2" borderId="11" xfId="4" applyFont="1" applyFill="1" applyBorder="1"/>
    <xf numFmtId="41" fontId="28" fillId="2" borderId="11" xfId="4" applyNumberFormat="1" applyFont="1" applyFill="1" applyBorder="1" applyAlignment="1">
      <alignment horizontal="center"/>
    </xf>
    <xf numFmtId="41" fontId="28" fillId="2" borderId="14" xfId="4" applyNumberFormat="1" applyFont="1" applyFill="1" applyBorder="1" applyAlignment="1">
      <alignment horizontal="center"/>
    </xf>
    <xf numFmtId="166" fontId="29" fillId="2" borderId="15" xfId="0" applyNumberFormat="1" applyFont="1" applyFill="1" applyBorder="1" applyAlignment="1">
      <alignment vertical="center" wrapText="1"/>
    </xf>
    <xf numFmtId="0" fontId="28" fillId="2" borderId="5" xfId="4" applyFont="1" applyFill="1" applyBorder="1" applyAlignment="1">
      <alignment horizontal="center" vertical="center"/>
    </xf>
    <xf numFmtId="0" fontId="30" fillId="2" borderId="0" xfId="4" applyFont="1" applyFill="1"/>
    <xf numFmtId="0" fontId="28" fillId="2" borderId="7" xfId="4" applyFont="1" applyFill="1" applyBorder="1" applyAlignment="1">
      <alignment horizontal="center" vertical="center"/>
    </xf>
    <xf numFmtId="0" fontId="28" fillId="2" borderId="1" xfId="4" applyFont="1" applyFill="1" applyBorder="1" applyAlignment="1">
      <alignment horizontal="center" vertical="center"/>
    </xf>
    <xf numFmtId="0" fontId="28" fillId="2" borderId="8" xfId="4" applyFont="1" applyFill="1" applyBorder="1" applyAlignment="1">
      <alignment wrapText="1"/>
    </xf>
    <xf numFmtId="166" fontId="28" fillId="2" borderId="8" xfId="5" applyNumberFormat="1" applyFont="1" applyFill="1" applyBorder="1" applyAlignment="1">
      <alignment horizontal="center"/>
    </xf>
    <xf numFmtId="166" fontId="28" fillId="2" borderId="16" xfId="5" applyNumberFormat="1" applyFont="1" applyFill="1" applyBorder="1" applyAlignment="1">
      <alignment horizontal="center"/>
    </xf>
    <xf numFmtId="0" fontId="30" fillId="2" borderId="2" xfId="4" applyFont="1" applyFill="1" applyBorder="1" applyAlignment="1">
      <alignment horizontal="centerContinuous"/>
    </xf>
    <xf numFmtId="0" fontId="30" fillId="2" borderId="3" xfId="4" applyFont="1" applyFill="1" applyBorder="1" applyAlignment="1">
      <alignment horizontal="centerContinuous"/>
    </xf>
    <xf numFmtId="0" fontId="30" fillId="2" borderId="4" xfId="4" applyFont="1" applyFill="1" applyBorder="1" applyAlignment="1">
      <alignment horizontal="left" wrapText="1"/>
    </xf>
    <xf numFmtId="41" fontId="29" fillId="2" borderId="15" xfId="0" applyNumberFormat="1" applyFont="1" applyFill="1" applyBorder="1" applyAlignment="1">
      <alignment vertical="center" wrapText="1"/>
    </xf>
    <xf numFmtId="0" fontId="32" fillId="2" borderId="9" xfId="0" applyFont="1" applyFill="1" applyBorder="1" applyAlignment="1">
      <alignment vertical="top" wrapText="1"/>
    </xf>
    <xf numFmtId="3" fontId="28" fillId="2" borderId="14" xfId="4" applyNumberFormat="1" applyFont="1" applyFill="1" applyBorder="1" applyAlignment="1">
      <alignment horizontal="center"/>
    </xf>
    <xf numFmtId="0" fontId="30" fillId="2" borderId="5" xfId="4" applyFont="1" applyFill="1" applyBorder="1" applyAlignment="1">
      <alignment horizontal="left"/>
    </xf>
    <xf numFmtId="0" fontId="30" fillId="2" borderId="0" xfId="4" applyFont="1" applyFill="1" applyBorder="1" applyAlignment="1">
      <alignment horizontal="left"/>
    </xf>
    <xf numFmtId="0" fontId="25" fillId="2" borderId="6" xfId="0" applyFont="1" applyFill="1" applyBorder="1"/>
    <xf numFmtId="3" fontId="34" fillId="2" borderId="15" xfId="0" applyNumberFormat="1" applyFont="1" applyFill="1" applyBorder="1" applyAlignment="1">
      <alignment vertical="center" wrapText="1"/>
    </xf>
    <xf numFmtId="3" fontId="29" fillId="2" borderId="15" xfId="0" applyNumberFormat="1" applyFont="1" applyFill="1" applyBorder="1" applyAlignment="1">
      <alignment vertical="center" wrapText="1"/>
    </xf>
    <xf numFmtId="0" fontId="25" fillId="2" borderId="0" xfId="0" applyFont="1" applyFill="1" applyBorder="1"/>
    <xf numFmtId="0" fontId="29" fillId="2" borderId="6" xfId="0" applyFont="1" applyFill="1" applyBorder="1" applyAlignment="1">
      <alignment vertical="center" wrapText="1"/>
    </xf>
    <xf numFmtId="3" fontId="28" fillId="2" borderId="15" xfId="5" applyNumberFormat="1" applyFont="1" applyFill="1" applyBorder="1" applyAlignment="1">
      <alignment horizontal="center"/>
    </xf>
    <xf numFmtId="0" fontId="25" fillId="0" borderId="0" xfId="0" applyFont="1"/>
    <xf numFmtId="0" fontId="30" fillId="2" borderId="5" xfId="4" applyFont="1" applyFill="1" applyBorder="1" applyAlignment="1">
      <alignment horizontal="center" vertical="center"/>
    </xf>
    <xf numFmtId="0" fontId="27" fillId="2" borderId="0" xfId="0" applyFont="1" applyFill="1" applyBorder="1"/>
    <xf numFmtId="0" fontId="27" fillId="2" borderId="6" xfId="0" applyFont="1" applyFill="1" applyBorder="1"/>
    <xf numFmtId="3" fontId="30" fillId="2" borderId="15" xfId="5" applyNumberFormat="1" applyFont="1" applyFill="1" applyBorder="1" applyAlignment="1">
      <alignment horizontal="center"/>
    </xf>
    <xf numFmtId="0" fontId="27" fillId="2" borderId="0" xfId="0" applyFont="1" applyFill="1"/>
    <xf numFmtId="0" fontId="27" fillId="0" borderId="0" xfId="0" applyFont="1"/>
    <xf numFmtId="0" fontId="28" fillId="2" borderId="0" xfId="4" applyFont="1" applyFill="1" applyBorder="1" applyAlignment="1">
      <alignment horizontal="center" vertical="center"/>
    </xf>
    <xf numFmtId="3" fontId="28" fillId="2" borderId="16" xfId="5" applyNumberFormat="1" applyFont="1" applyFill="1" applyBorder="1" applyAlignment="1">
      <alignment horizontal="center"/>
    </xf>
    <xf numFmtId="0" fontId="30" fillId="2" borderId="4" xfId="4" applyFont="1" applyFill="1" applyBorder="1" applyAlignment="1">
      <alignment horizontal="left" wrapText="1" indent="1"/>
    </xf>
    <xf numFmtId="0" fontId="35" fillId="2" borderId="0" xfId="0" applyFont="1" applyFill="1"/>
    <xf numFmtId="0" fontId="0" fillId="2" borderId="0" xfId="0" applyFill="1"/>
    <xf numFmtId="0" fontId="26" fillId="4" borderId="13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justify" vertical="center" wrapText="1"/>
    </xf>
    <xf numFmtId="0" fontId="25" fillId="2" borderId="6" xfId="0" applyFont="1" applyFill="1" applyBorder="1" applyAlignment="1">
      <alignment horizontal="justify" vertical="center" wrapText="1"/>
    </xf>
    <xf numFmtId="3" fontId="25" fillId="2" borderId="15" xfId="0" applyNumberFormat="1" applyFont="1" applyFill="1" applyBorder="1" applyAlignment="1">
      <alignment horizontal="justify" vertical="center" wrapText="1"/>
    </xf>
    <xf numFmtId="0" fontId="25" fillId="2" borderId="5" xfId="0" applyFont="1" applyFill="1" applyBorder="1" applyAlignment="1">
      <alignment horizontal="justify" vertical="top" wrapText="1"/>
    </xf>
    <xf numFmtId="0" fontId="25" fillId="2" borderId="6" xfId="0" applyFont="1" applyFill="1" applyBorder="1" applyAlignment="1">
      <alignment horizontal="justify" vertical="top" wrapText="1"/>
    </xf>
    <xf numFmtId="3" fontId="25" fillId="2" borderId="15" xfId="0" applyNumberFormat="1" applyFont="1" applyFill="1" applyBorder="1" applyAlignment="1">
      <alignment horizontal="right" vertical="top" wrapText="1"/>
    </xf>
    <xf numFmtId="0" fontId="25" fillId="2" borderId="7" xfId="0" applyFont="1" applyFill="1" applyBorder="1" applyAlignment="1">
      <alignment horizontal="justify" vertical="top" wrapText="1"/>
    </xf>
    <xf numFmtId="0" fontId="25" fillId="2" borderId="8" xfId="0" applyFont="1" applyFill="1" applyBorder="1" applyAlignment="1">
      <alignment horizontal="justify" vertical="top" wrapText="1"/>
    </xf>
    <xf numFmtId="3" fontId="25" fillId="2" borderId="16" xfId="0" applyNumberFormat="1" applyFont="1" applyFill="1" applyBorder="1" applyAlignment="1">
      <alignment horizontal="justify" vertical="top" wrapText="1"/>
    </xf>
    <xf numFmtId="0" fontId="2" fillId="2" borderId="0" xfId="0" applyFont="1" applyFill="1"/>
    <xf numFmtId="0" fontId="27" fillId="2" borderId="7" xfId="0" applyFont="1" applyFill="1" applyBorder="1" applyAlignment="1">
      <alignment horizontal="justify" vertical="top" wrapText="1"/>
    </xf>
    <xf numFmtId="0" fontId="27" fillId="2" borderId="8" xfId="0" applyFont="1" applyFill="1" applyBorder="1" applyAlignment="1">
      <alignment horizontal="justify" vertical="top" wrapText="1"/>
    </xf>
    <xf numFmtId="3" fontId="27" fillId="2" borderId="16" xfId="0" applyNumberFormat="1" applyFont="1" applyFill="1" applyBorder="1" applyAlignment="1">
      <alignment horizontal="right" vertical="top" wrapText="1"/>
    </xf>
    <xf numFmtId="0" fontId="2" fillId="0" borderId="0" xfId="0" applyFont="1"/>
    <xf numFmtId="0" fontId="25" fillId="2" borderId="10" xfId="0" applyFont="1" applyFill="1" applyBorder="1" applyAlignment="1">
      <alignment horizontal="justify" vertical="center" wrapText="1"/>
    </xf>
    <xf numFmtId="0" fontId="25" fillId="2" borderId="11" xfId="0" applyFont="1" applyFill="1" applyBorder="1" applyAlignment="1">
      <alignment horizontal="justify" vertical="center" wrapText="1"/>
    </xf>
    <xf numFmtId="3" fontId="25" fillId="2" borderId="14" xfId="0" applyNumberFormat="1" applyFont="1" applyFill="1" applyBorder="1" applyAlignment="1">
      <alignment horizontal="justify" vertical="center" wrapText="1"/>
    </xf>
    <xf numFmtId="0" fontId="27" fillId="2" borderId="6" xfId="0" applyFont="1" applyFill="1" applyBorder="1" applyAlignment="1">
      <alignment horizontal="justify" vertical="center" wrapText="1"/>
    </xf>
    <xf numFmtId="3" fontId="25" fillId="2" borderId="15" xfId="0" applyNumberFormat="1" applyFont="1" applyFill="1" applyBorder="1" applyAlignment="1">
      <alignment horizontal="right" vertical="center" wrapText="1"/>
    </xf>
    <xf numFmtId="0" fontId="27" fillId="2" borderId="5" xfId="0" applyFont="1" applyFill="1" applyBorder="1" applyAlignment="1">
      <alignment horizontal="justify" vertical="center" wrapText="1"/>
    </xf>
    <xf numFmtId="0" fontId="27" fillId="2" borderId="7" xfId="0" applyFont="1" applyFill="1" applyBorder="1" applyAlignment="1">
      <alignment horizontal="justify" vertical="center" wrapText="1"/>
    </xf>
    <xf numFmtId="0" fontId="27" fillId="2" borderId="8" xfId="0" applyFont="1" applyFill="1" applyBorder="1" applyAlignment="1">
      <alignment horizontal="justify" vertical="center" wrapText="1"/>
    </xf>
    <xf numFmtId="3" fontId="25" fillId="2" borderId="16" xfId="0" applyNumberFormat="1" applyFont="1" applyFill="1" applyBorder="1" applyAlignment="1">
      <alignment horizontal="justify" vertical="center" wrapText="1"/>
    </xf>
    <xf numFmtId="3" fontId="27" fillId="2" borderId="16" xfId="0" applyNumberFormat="1" applyFont="1" applyFill="1" applyBorder="1" applyAlignment="1">
      <alignment horizontal="right" vertical="center" wrapText="1"/>
    </xf>
    <xf numFmtId="0" fontId="36" fillId="0" borderId="0" xfId="0" applyFont="1" applyAlignment="1">
      <alignment horizontal="center"/>
    </xf>
    <xf numFmtId="43" fontId="25" fillId="0" borderId="0" xfId="1" applyFont="1"/>
    <xf numFmtId="43" fontId="25" fillId="0" borderId="0" xfId="0" applyNumberFormat="1" applyFont="1"/>
    <xf numFmtId="4" fontId="0" fillId="0" borderId="0" xfId="0" applyNumberFormat="1"/>
    <xf numFmtId="4" fontId="0" fillId="2" borderId="0" xfId="0" applyNumberFormat="1" applyFill="1"/>
    <xf numFmtId="3" fontId="27" fillId="2" borderId="15" xfId="0" applyNumberFormat="1" applyFont="1" applyFill="1" applyBorder="1" applyAlignment="1">
      <alignment horizontal="right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vertical="center" wrapText="1"/>
    </xf>
    <xf numFmtId="4" fontId="0" fillId="0" borderId="0" xfId="0" applyNumberFormat="1" applyAlignment="1">
      <alignment horizontal="center" vertical="center"/>
    </xf>
    <xf numFmtId="0" fontId="27" fillId="2" borderId="2" xfId="0" applyFont="1" applyFill="1" applyBorder="1" applyAlignment="1">
      <alignment horizontal="justify" vertical="center" wrapText="1"/>
    </xf>
    <xf numFmtId="0" fontId="27" fillId="2" borderId="4" xfId="0" applyFont="1" applyFill="1" applyBorder="1" applyAlignment="1">
      <alignment horizontal="justify" vertical="center" wrapText="1"/>
    </xf>
    <xf numFmtId="3" fontId="27" fillId="2" borderId="13" xfId="0" applyNumberFormat="1" applyFont="1" applyFill="1" applyBorder="1" applyAlignment="1">
      <alignment vertical="center" wrapText="1"/>
    </xf>
    <xf numFmtId="4" fontId="2" fillId="0" borderId="0" xfId="0" applyNumberFormat="1" applyFont="1"/>
    <xf numFmtId="0" fontId="37" fillId="0" borderId="0" xfId="0" applyFont="1" applyAlignment="1">
      <alignment horizontal="center"/>
    </xf>
    <xf numFmtId="0" fontId="25" fillId="2" borderId="10" xfId="0" applyFont="1" applyFill="1" applyBorder="1" applyAlignment="1">
      <alignment horizontal="left" vertical="center" wrapText="1"/>
    </xf>
    <xf numFmtId="0" fontId="25" fillId="2" borderId="14" xfId="0" applyFont="1" applyFill="1" applyBorder="1" applyAlignment="1">
      <alignment horizontal="justify" vertical="center" wrapText="1"/>
    </xf>
    <xf numFmtId="0" fontId="0" fillId="2" borderId="0" xfId="0" applyFill="1" applyAlignment="1">
      <alignment vertical="top"/>
    </xf>
    <xf numFmtId="3" fontId="27" fillId="2" borderId="15" xfId="0" applyNumberFormat="1" applyFont="1" applyFill="1" applyBorder="1" applyAlignment="1">
      <alignment horizontal="right" vertical="top" wrapText="1"/>
    </xf>
    <xf numFmtId="0" fontId="0" fillId="0" borderId="0" xfId="0" applyAlignment="1">
      <alignment vertical="top"/>
    </xf>
    <xf numFmtId="0" fontId="25" fillId="2" borderId="5" xfId="0" applyFont="1" applyFill="1" applyBorder="1" applyAlignment="1">
      <alignment horizontal="left" vertical="top"/>
    </xf>
    <xf numFmtId="0" fontId="25" fillId="2" borderId="6" xfId="0" applyFont="1" applyFill="1" applyBorder="1" applyAlignment="1">
      <alignment horizontal="justify" vertical="top"/>
    </xf>
    <xf numFmtId="0" fontId="2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3" fontId="25" fillId="2" borderId="15" xfId="0" applyNumberFormat="1" applyFont="1" applyFill="1" applyBorder="1" applyAlignment="1">
      <alignment horizontal="right" vertical="top"/>
    </xf>
    <xf numFmtId="3" fontId="27" fillId="2" borderId="15" xfId="0" applyNumberFormat="1" applyFont="1" applyFill="1" applyBorder="1" applyAlignment="1">
      <alignment horizontal="right" vertical="top"/>
    </xf>
    <xf numFmtId="0" fontId="25" fillId="2" borderId="7" xfId="0" applyFont="1" applyFill="1" applyBorder="1" applyAlignment="1">
      <alignment horizontal="left" vertical="top"/>
    </xf>
    <xf numFmtId="0" fontId="25" fillId="2" borderId="8" xfId="0" applyFont="1" applyFill="1" applyBorder="1" applyAlignment="1">
      <alignment vertical="top"/>
    </xf>
    <xf numFmtId="3" fontId="25" fillId="2" borderId="16" xfId="0" applyNumberFormat="1" applyFont="1" applyFill="1" applyBorder="1" applyAlignment="1">
      <alignment horizontal="right" vertical="top"/>
    </xf>
    <xf numFmtId="0" fontId="27" fillId="2" borderId="7" xfId="0" applyFont="1" applyFill="1" applyBorder="1" applyAlignment="1">
      <alignment horizontal="left" vertical="top"/>
    </xf>
    <xf numFmtId="0" fontId="27" fillId="2" borderId="8" xfId="0" applyFont="1" applyFill="1" applyBorder="1" applyAlignment="1">
      <alignment vertical="top"/>
    </xf>
    <xf numFmtId="3" fontId="27" fillId="2" borderId="16" xfId="0" applyNumberFormat="1" applyFont="1" applyFill="1" applyBorder="1" applyAlignment="1">
      <alignment horizontal="right" vertical="top"/>
    </xf>
    <xf numFmtId="0" fontId="38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41" fillId="0" borderId="0" xfId="0" applyFont="1"/>
    <xf numFmtId="0" fontId="40" fillId="4" borderId="13" xfId="0" applyFont="1" applyFill="1" applyBorder="1" applyAlignment="1">
      <alignment horizontal="center"/>
    </xf>
    <xf numFmtId="0" fontId="41" fillId="2" borderId="13" xfId="0" applyFont="1" applyFill="1" applyBorder="1"/>
    <xf numFmtId="0" fontId="41" fillId="2" borderId="13" xfId="0" applyFont="1" applyFill="1" applyBorder="1" applyAlignment="1">
      <alignment horizontal="center"/>
    </xf>
    <xf numFmtId="0" fontId="43" fillId="2" borderId="13" xfId="0" applyFont="1" applyFill="1" applyBorder="1"/>
    <xf numFmtId="0" fontId="41" fillId="2" borderId="13" xfId="0" applyFont="1" applyFill="1" applyBorder="1" applyAlignment="1">
      <alignment horizontal="right"/>
    </xf>
    <xf numFmtId="0" fontId="44" fillId="4" borderId="0" xfId="0" applyFont="1" applyFill="1"/>
    <xf numFmtId="0" fontId="25" fillId="2" borderId="6" xfId="0" applyFont="1" applyFill="1" applyBorder="1" applyAlignment="1">
      <alignment horizontal="right" vertical="center" wrapText="1"/>
    </xf>
    <xf numFmtId="0" fontId="25" fillId="2" borderId="15" xfId="0" applyFont="1" applyFill="1" applyBorder="1" applyAlignment="1">
      <alignment horizontal="right" vertical="center" wrapText="1"/>
    </xf>
    <xf numFmtId="0" fontId="25" fillId="2" borderId="0" xfId="0" applyFont="1" applyFill="1" applyBorder="1" applyAlignment="1">
      <alignment horizontal="justify" vertical="center" wrapText="1"/>
    </xf>
    <xf numFmtId="3" fontId="25" fillId="2" borderId="6" xfId="0" applyNumberFormat="1" applyFont="1" applyFill="1" applyBorder="1" applyAlignment="1">
      <alignment horizontal="right" vertical="center" wrapText="1"/>
    </xf>
    <xf numFmtId="0" fontId="25" fillId="2" borderId="7" xfId="0" applyFont="1" applyFill="1" applyBorder="1" applyAlignment="1">
      <alignment horizontal="justify" vertical="center" wrapText="1"/>
    </xf>
    <xf numFmtId="0" fontId="25" fillId="2" borderId="1" xfId="0" applyFont="1" applyFill="1" applyBorder="1" applyAlignment="1">
      <alignment horizontal="justify" vertical="center" wrapText="1"/>
    </xf>
    <xf numFmtId="0" fontId="25" fillId="2" borderId="8" xfId="0" applyFont="1" applyFill="1" applyBorder="1" applyAlignment="1">
      <alignment horizontal="justify" vertical="center" wrapText="1"/>
    </xf>
    <xf numFmtId="3" fontId="25" fillId="2" borderId="8" xfId="0" applyNumberFormat="1" applyFont="1" applyFill="1" applyBorder="1" applyAlignment="1">
      <alignment horizontal="right" vertical="center" wrapText="1"/>
    </xf>
    <xf numFmtId="3" fontId="25" fillId="2" borderId="16" xfId="0" applyNumberFormat="1" applyFont="1" applyFill="1" applyBorder="1" applyAlignment="1">
      <alignment horizontal="right" vertical="center" wrapText="1"/>
    </xf>
    <xf numFmtId="0" fontId="25" fillId="2" borderId="17" xfId="0" applyFont="1" applyFill="1" applyBorder="1" applyAlignment="1">
      <alignment horizontal="justify" vertical="center" wrapText="1"/>
    </xf>
    <xf numFmtId="0" fontId="27" fillId="2" borderId="18" xfId="0" applyFont="1" applyFill="1" applyBorder="1" applyAlignment="1">
      <alignment horizontal="justify" vertical="center" wrapText="1"/>
    </xf>
    <xf numFmtId="3" fontId="25" fillId="2" borderId="19" xfId="0" applyNumberFormat="1" applyFont="1" applyFill="1" applyBorder="1" applyAlignment="1">
      <alignment horizontal="center" vertical="center" wrapText="1"/>
    </xf>
    <xf numFmtId="3" fontId="25" fillId="2" borderId="16" xfId="0" applyNumberFormat="1" applyFont="1" applyFill="1" applyBorder="1" applyAlignment="1">
      <alignment horizontal="center" vertical="center" wrapText="1"/>
    </xf>
    <xf numFmtId="3" fontId="25" fillId="2" borderId="13" xfId="0" applyNumberFormat="1" applyFont="1" applyFill="1" applyBorder="1" applyAlignment="1">
      <alignment horizontal="center" vertical="center" wrapText="1"/>
    </xf>
    <xf numFmtId="3" fontId="25" fillId="2" borderId="15" xfId="0" applyNumberFormat="1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justify" vertical="center" wrapText="1"/>
    </xf>
    <xf numFmtId="3" fontId="27" fillId="2" borderId="19" xfId="0" applyNumberFormat="1" applyFont="1" applyFill="1" applyBorder="1" applyAlignment="1">
      <alignment horizontal="center" vertical="center" wrapText="1"/>
    </xf>
    <xf numFmtId="0" fontId="49" fillId="2" borderId="29" xfId="0" applyFont="1" applyFill="1" applyBorder="1" applyAlignment="1">
      <alignment horizontal="center" vertical="center" wrapText="1"/>
    </xf>
    <xf numFmtId="0" fontId="49" fillId="2" borderId="32" xfId="0" applyFont="1" applyFill="1" applyBorder="1" applyAlignment="1">
      <alignment horizontal="center" vertical="center" wrapText="1"/>
    </xf>
    <xf numFmtId="0" fontId="49" fillId="2" borderId="32" xfId="0" applyFont="1" applyFill="1" applyBorder="1" applyAlignment="1">
      <alignment horizontal="justify" vertical="center" wrapText="1"/>
    </xf>
    <xf numFmtId="0" fontId="49" fillId="2" borderId="29" xfId="0" applyFont="1" applyFill="1" applyBorder="1" applyAlignment="1">
      <alignment horizontal="justify" vertical="center" wrapText="1"/>
    </xf>
    <xf numFmtId="3" fontId="3" fillId="2" borderId="0" xfId="0" applyNumberFormat="1" applyFont="1" applyFill="1"/>
    <xf numFmtId="0" fontId="5" fillId="2" borderId="0" xfId="0" applyFont="1" applyFill="1" applyBorder="1" applyAlignment="1">
      <alignment vertical="top" wrapText="1"/>
    </xf>
    <xf numFmtId="0" fontId="11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justify" vertical="top" wrapText="1"/>
    </xf>
    <xf numFmtId="0" fontId="5" fillId="2" borderId="0" xfId="0" applyFont="1" applyFill="1" applyBorder="1" applyAlignment="1">
      <alignment vertical="top" wrapText="1"/>
    </xf>
    <xf numFmtId="0" fontId="9" fillId="3" borderId="3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>
      <alignment horizontal="center" vertical="center" wrapText="1"/>
    </xf>
    <xf numFmtId="0" fontId="8" fillId="3" borderId="10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center" vertical="center"/>
    </xf>
    <xf numFmtId="0" fontId="15" fillId="3" borderId="9" xfId="2" applyFont="1" applyFill="1" applyBorder="1" applyAlignment="1">
      <alignment horizontal="right" vertical="top"/>
    </xf>
    <xf numFmtId="0" fontId="15" fillId="3" borderId="0" xfId="2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center"/>
    </xf>
    <xf numFmtId="0" fontId="5" fillId="2" borderId="0" xfId="3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5" fillId="2" borderId="5" xfId="3" applyNumberFormat="1" applyFont="1" applyFill="1" applyBorder="1" applyAlignment="1">
      <alignment horizontal="center" vertical="center"/>
    </xf>
    <xf numFmtId="0" fontId="5" fillId="2" borderId="6" xfId="3" applyNumberFormat="1" applyFont="1" applyFill="1" applyBorder="1" applyAlignment="1">
      <alignment horizontal="center" vertical="center"/>
    </xf>
    <xf numFmtId="0" fontId="5" fillId="2" borderId="5" xfId="3" applyNumberFormat="1" applyFont="1" applyFill="1" applyBorder="1" applyAlignment="1">
      <alignment horizontal="center" vertical="top"/>
    </xf>
    <xf numFmtId="0" fontId="5" fillId="2" borderId="0" xfId="3" applyNumberFormat="1" applyFont="1" applyFill="1" applyBorder="1" applyAlignment="1">
      <alignment horizontal="center" vertical="top"/>
    </xf>
    <xf numFmtId="0" fontId="5" fillId="2" borderId="6" xfId="3" applyNumberFormat="1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0" fontId="11" fillId="2" borderId="1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 vertical="top"/>
    </xf>
    <xf numFmtId="0" fontId="7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 vertical="top"/>
    </xf>
    <xf numFmtId="0" fontId="11" fillId="2" borderId="0" xfId="0" applyFont="1" applyFill="1" applyBorder="1" applyAlignment="1" applyProtection="1">
      <alignment horizontal="left" vertical="top"/>
    </xf>
    <xf numFmtId="0" fontId="5" fillId="2" borderId="0" xfId="3" applyNumberFormat="1" applyFont="1" applyFill="1" applyBorder="1" applyAlignment="1" applyProtection="1">
      <alignment horizontal="center" vertical="top"/>
    </xf>
    <xf numFmtId="0" fontId="5" fillId="2" borderId="6" xfId="3" applyNumberFormat="1" applyFont="1" applyFill="1" applyBorder="1" applyAlignment="1" applyProtection="1">
      <alignment horizontal="center" vertical="top"/>
    </xf>
    <xf numFmtId="0" fontId="5" fillId="2" borderId="0" xfId="2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right"/>
    </xf>
    <xf numFmtId="0" fontId="7" fillId="2" borderId="0" xfId="0" applyNumberFormat="1" applyFont="1" applyFill="1" applyBorder="1" applyAlignment="1" applyProtection="1">
      <alignment horizontal="left"/>
    </xf>
    <xf numFmtId="0" fontId="5" fillId="2" borderId="0" xfId="3" applyNumberFormat="1" applyFont="1" applyFill="1" applyBorder="1" applyAlignment="1" applyProtection="1">
      <alignment horizontal="center" vertical="center"/>
    </xf>
    <xf numFmtId="0" fontId="9" fillId="3" borderId="3" xfId="2" applyFont="1" applyFill="1" applyBorder="1" applyAlignment="1" applyProtection="1">
      <alignment horizontal="center" vertical="center"/>
    </xf>
    <xf numFmtId="0" fontId="5" fillId="2" borderId="6" xfId="3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left" vertical="top"/>
    </xf>
    <xf numFmtId="0" fontId="5" fillId="2" borderId="12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0" fontId="7" fillId="2" borderId="0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7" fillId="2" borderId="0" xfId="2" applyFont="1" applyFill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vertical="top"/>
    </xf>
    <xf numFmtId="0" fontId="7" fillId="2" borderId="0" xfId="2" applyFont="1" applyFill="1" applyBorder="1" applyAlignment="1">
      <alignment horizontal="left" vertical="top"/>
    </xf>
    <xf numFmtId="0" fontId="9" fillId="3" borderId="3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left" vertical="top" wrapText="1"/>
    </xf>
    <xf numFmtId="0" fontId="29" fillId="2" borderId="0" xfId="0" applyFont="1" applyFill="1" applyBorder="1" applyAlignment="1">
      <alignment horizontal="left" vertical="center" wrapText="1"/>
    </xf>
    <xf numFmtId="0" fontId="29" fillId="2" borderId="6" xfId="0" applyFont="1" applyFill="1" applyBorder="1" applyAlignment="1">
      <alignment horizontal="left" vertical="center" wrapText="1"/>
    </xf>
    <xf numFmtId="166" fontId="30" fillId="2" borderId="14" xfId="4" applyNumberFormat="1" applyFont="1" applyFill="1" applyBorder="1" applyAlignment="1">
      <alignment horizontal="center"/>
    </xf>
    <xf numFmtId="166" fontId="30" fillId="2" borderId="16" xfId="4" applyNumberFormat="1" applyFont="1" applyFill="1" applyBorder="1" applyAlignment="1">
      <alignment horizontal="center"/>
    </xf>
    <xf numFmtId="0" fontId="33" fillId="0" borderId="2" xfId="0" applyFont="1" applyBorder="1" applyAlignment="1">
      <alignment horizontal="center" vertical="top" wrapText="1"/>
    </xf>
    <xf numFmtId="0" fontId="33" fillId="0" borderId="4" xfId="0" applyFont="1" applyBorder="1" applyAlignment="1">
      <alignment horizontal="center" vertical="top" wrapText="1"/>
    </xf>
    <xf numFmtId="0" fontId="29" fillId="2" borderId="5" xfId="0" applyFont="1" applyFill="1" applyBorder="1" applyAlignment="1">
      <alignment horizontal="left" vertical="center" wrapText="1"/>
    </xf>
    <xf numFmtId="41" fontId="29" fillId="2" borderId="14" xfId="0" applyNumberFormat="1" applyFont="1" applyFill="1" applyBorder="1" applyAlignment="1">
      <alignment horizontal="right" vertical="center" wrapText="1"/>
    </xf>
    <xf numFmtId="41" fontId="29" fillId="2" borderId="16" xfId="0" applyNumberFormat="1" applyFont="1" applyFill="1" applyBorder="1" applyAlignment="1">
      <alignment horizontal="right" vertical="center" wrapText="1"/>
    </xf>
    <xf numFmtId="37" fontId="26" fillId="4" borderId="13" xfId="4" applyNumberFormat="1" applyFont="1" applyFill="1" applyBorder="1" applyAlignment="1">
      <alignment horizontal="center" vertical="center" wrapText="1"/>
    </xf>
    <xf numFmtId="37" fontId="26" fillId="4" borderId="13" xfId="4" applyNumberFormat="1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/>
    </xf>
    <xf numFmtId="0" fontId="26" fillId="4" borderId="9" xfId="0" applyFont="1" applyFill="1" applyBorder="1" applyAlignment="1">
      <alignment horizontal="center"/>
    </xf>
    <xf numFmtId="0" fontId="26" fillId="4" borderId="11" xfId="0" applyFont="1" applyFill="1" applyBorder="1" applyAlignment="1">
      <alignment horizontal="center"/>
    </xf>
    <xf numFmtId="0" fontId="26" fillId="4" borderId="5" xfId="0" applyFont="1" applyFill="1" applyBorder="1" applyAlignment="1">
      <alignment horizontal="center"/>
    </xf>
    <xf numFmtId="0" fontId="26" fillId="4" borderId="0" xfId="0" applyFont="1" applyFill="1" applyBorder="1" applyAlignment="1">
      <alignment horizontal="center"/>
    </xf>
    <xf numFmtId="0" fontId="26" fillId="4" borderId="6" xfId="0" applyFont="1" applyFill="1" applyBorder="1" applyAlignment="1">
      <alignment horizontal="center"/>
    </xf>
    <xf numFmtId="0" fontId="26" fillId="4" borderId="7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/>
    </xf>
    <xf numFmtId="0" fontId="26" fillId="4" borderId="8" xfId="0" applyFont="1" applyFill="1" applyBorder="1" applyAlignment="1">
      <alignment horizontal="center"/>
    </xf>
    <xf numFmtId="0" fontId="26" fillId="4" borderId="13" xfId="0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left" vertical="center" wrapText="1"/>
    </xf>
    <xf numFmtId="0" fontId="34" fillId="2" borderId="0" xfId="0" applyFont="1" applyFill="1" applyBorder="1" applyAlignment="1">
      <alignment horizontal="left" vertical="center" wrapText="1"/>
    </xf>
    <xf numFmtId="0" fontId="27" fillId="2" borderId="5" xfId="0" applyFont="1" applyFill="1" applyBorder="1" applyAlignment="1">
      <alignment horizontal="left" vertical="top" wrapText="1"/>
    </xf>
    <xf numFmtId="0" fontId="27" fillId="2" borderId="6" xfId="0" applyFont="1" applyFill="1" applyBorder="1" applyAlignment="1">
      <alignment horizontal="left" vertical="top" wrapText="1"/>
    </xf>
    <xf numFmtId="0" fontId="0" fillId="2" borderId="1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9" fillId="4" borderId="13" xfId="2" applyFont="1" applyFill="1" applyBorder="1" applyAlignment="1">
      <alignment horizontal="center"/>
    </xf>
    <xf numFmtId="0" fontId="40" fillId="4" borderId="2" xfId="0" applyFont="1" applyFill="1" applyBorder="1" applyAlignment="1">
      <alignment horizontal="center"/>
    </xf>
    <xf numFmtId="0" fontId="40" fillId="4" borderId="3" xfId="0" applyFont="1" applyFill="1" applyBorder="1" applyAlignment="1">
      <alignment horizontal="center"/>
    </xf>
    <xf numFmtId="0" fontId="40" fillId="4" borderId="4" xfId="0" applyFont="1" applyFill="1" applyBorder="1" applyAlignment="1">
      <alignment horizontal="center"/>
    </xf>
    <xf numFmtId="0" fontId="40" fillId="4" borderId="10" xfId="0" applyFont="1" applyFill="1" applyBorder="1" applyAlignment="1">
      <alignment horizontal="center"/>
    </xf>
    <xf numFmtId="0" fontId="40" fillId="4" borderId="9" xfId="0" applyFont="1" applyFill="1" applyBorder="1" applyAlignment="1">
      <alignment horizontal="center"/>
    </xf>
    <xf numFmtId="0" fontId="40" fillId="4" borderId="11" xfId="0" applyFont="1" applyFill="1" applyBorder="1" applyAlignment="1">
      <alignment horizontal="center"/>
    </xf>
    <xf numFmtId="0" fontId="40" fillId="4" borderId="5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0" fillId="4" borderId="6" xfId="0" applyFont="1" applyFill="1" applyBorder="1" applyAlignment="1">
      <alignment horizontal="center"/>
    </xf>
    <xf numFmtId="0" fontId="40" fillId="4" borderId="7" xfId="0" applyFont="1" applyFill="1" applyBorder="1" applyAlignment="1">
      <alignment horizontal="center"/>
    </xf>
    <xf numFmtId="0" fontId="40" fillId="4" borderId="1" xfId="0" applyFont="1" applyFill="1" applyBorder="1" applyAlignment="1">
      <alignment horizontal="center"/>
    </xf>
    <xf numFmtId="0" fontId="40" fillId="4" borderId="8" xfId="0" applyFont="1" applyFill="1" applyBorder="1" applyAlignment="1">
      <alignment horizontal="center"/>
    </xf>
    <xf numFmtId="0" fontId="42" fillId="2" borderId="2" xfId="0" applyFont="1" applyFill="1" applyBorder="1" applyAlignment="1">
      <alignment horizontal="center"/>
    </xf>
    <xf numFmtId="0" fontId="42" fillId="2" borderId="3" xfId="0" applyFont="1" applyFill="1" applyBorder="1" applyAlignment="1">
      <alignment horizontal="center"/>
    </xf>
    <xf numFmtId="0" fontId="42" fillId="2" borderId="4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justify" vertical="center" wrapText="1"/>
    </xf>
    <xf numFmtId="0" fontId="25" fillId="2" borderId="6" xfId="0" applyFont="1" applyFill="1" applyBorder="1" applyAlignment="1">
      <alignment horizontal="justify" vertical="center" wrapText="1"/>
    </xf>
    <xf numFmtId="0" fontId="25" fillId="2" borderId="5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left" vertical="center" wrapText="1" indent="3"/>
    </xf>
    <xf numFmtId="0" fontId="27" fillId="2" borderId="4" xfId="0" applyFont="1" applyFill="1" applyBorder="1" applyAlignment="1">
      <alignment horizontal="left" vertical="center" wrapText="1" indent="3"/>
    </xf>
    <xf numFmtId="0" fontId="26" fillId="4" borderId="9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 wrapText="1"/>
    </xf>
    <xf numFmtId="0" fontId="25" fillId="2" borderId="0" xfId="0" applyFont="1" applyFill="1" applyAlignment="1">
      <alignment horizontal="left"/>
    </xf>
    <xf numFmtId="0" fontId="27" fillId="2" borderId="7" xfId="0" applyFont="1" applyFill="1" applyBorder="1" applyAlignment="1">
      <alignment horizontal="left" vertical="center" wrapText="1"/>
    </xf>
    <xf numFmtId="0" fontId="27" fillId="2" borderId="8" xfId="0" applyFont="1" applyFill="1" applyBorder="1" applyAlignment="1">
      <alignment horizontal="left" vertical="center" wrapText="1"/>
    </xf>
    <xf numFmtId="0" fontId="27" fillId="2" borderId="20" xfId="0" applyFont="1" applyFill="1" applyBorder="1" applyAlignment="1">
      <alignment horizontal="left" vertical="top" wrapText="1" indent="1"/>
    </xf>
    <xf numFmtId="0" fontId="27" fillId="2" borderId="21" xfId="0" applyFont="1" applyFill="1" applyBorder="1" applyAlignment="1">
      <alignment horizontal="left" vertical="top" wrapText="1" indent="1"/>
    </xf>
    <xf numFmtId="0" fontId="48" fillId="5" borderId="22" xfId="0" applyFont="1" applyFill="1" applyBorder="1" applyAlignment="1">
      <alignment horizontal="center" vertical="center"/>
    </xf>
    <xf numFmtId="0" fontId="48" fillId="5" borderId="23" xfId="0" applyFont="1" applyFill="1" applyBorder="1" applyAlignment="1">
      <alignment horizontal="center" vertical="center"/>
    </xf>
    <xf numFmtId="0" fontId="48" fillId="5" borderId="24" xfId="0" applyFont="1" applyFill="1" applyBorder="1" applyAlignment="1">
      <alignment horizontal="center" vertical="center"/>
    </xf>
    <xf numFmtId="0" fontId="48" fillId="5" borderId="25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center" vertical="center"/>
    </xf>
    <xf numFmtId="0" fontId="48" fillId="5" borderId="26" xfId="0" applyFont="1" applyFill="1" applyBorder="1" applyAlignment="1">
      <alignment horizontal="center" vertical="center"/>
    </xf>
    <xf numFmtId="0" fontId="48" fillId="5" borderId="27" xfId="0" applyFont="1" applyFill="1" applyBorder="1" applyAlignment="1">
      <alignment horizontal="center" vertical="center"/>
    </xf>
    <xf numFmtId="0" fontId="48" fillId="5" borderId="28" xfId="0" applyFont="1" applyFill="1" applyBorder="1" applyAlignment="1">
      <alignment horizontal="center" vertical="center"/>
    </xf>
    <xf numFmtId="0" fontId="48" fillId="5" borderId="29" xfId="0" applyFont="1" applyFill="1" applyBorder="1" applyAlignment="1">
      <alignment horizontal="center" vertical="center"/>
    </xf>
    <xf numFmtId="0" fontId="49" fillId="2" borderId="30" xfId="0" applyFont="1" applyFill="1" applyBorder="1" applyAlignment="1">
      <alignment horizontal="center" vertical="center" wrapText="1"/>
    </xf>
    <xf numFmtId="0" fontId="49" fillId="2" borderId="32" xfId="0" applyFont="1" applyFill="1" applyBorder="1" applyAlignment="1">
      <alignment horizontal="center" vertical="center" wrapText="1"/>
    </xf>
    <xf numFmtId="0" fontId="49" fillId="2" borderId="17" xfId="0" applyFont="1" applyFill="1" applyBorder="1" applyAlignment="1">
      <alignment horizontal="center" vertical="center" wrapText="1"/>
    </xf>
    <xf numFmtId="0" fontId="49" fillId="2" borderId="31" xfId="0" applyFont="1" applyFill="1" applyBorder="1" applyAlignment="1">
      <alignment horizontal="center" vertical="center" wrapText="1"/>
    </xf>
  </cellXfs>
  <cellStyles count="7">
    <cellStyle name="=C:\WINNT\SYSTEM32\COMMAND.COM" xfId="3"/>
    <cellStyle name="Millares" xfId="1" builtinId="3"/>
    <cellStyle name="Millares 2" xfId="5"/>
    <cellStyle name="Normal" xfId="0" builtinId="0"/>
    <cellStyle name="Normal 2" xfId="2"/>
    <cellStyle name="Normal 2 5" xfId="6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opLeftCell="A34" zoomScale="90" zoomScaleNormal="90" workbookViewId="0">
      <selection activeCell="C7" sqref="C7"/>
    </sheetView>
  </sheetViews>
  <sheetFormatPr baseColWidth="10" defaultRowHeight="1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7.140625" style="26" customWidth="1"/>
    <col min="8" max="8" width="33.85546875" style="26" customWidth="1"/>
    <col min="9" max="10" width="20.5703125" style="3" customWidth="1"/>
    <col min="11" max="11" width="4.28515625" style="3" customWidth="1"/>
    <col min="12" max="16384" width="11.42578125" style="3"/>
  </cols>
  <sheetData>
    <row r="1" spans="1:11" s="1" customFormat="1" ht="12.75">
      <c r="B1" s="2"/>
      <c r="C1" s="376" t="s">
        <v>0</v>
      </c>
      <c r="D1" s="376"/>
      <c r="E1" s="376"/>
      <c r="F1" s="376"/>
      <c r="G1" s="376"/>
      <c r="H1" s="376"/>
      <c r="I1" s="376"/>
      <c r="J1" s="2"/>
      <c r="K1" s="2"/>
    </row>
    <row r="2" spans="1:11" ht="12.75">
      <c r="B2" s="4"/>
      <c r="C2" s="376" t="s">
        <v>1</v>
      </c>
      <c r="D2" s="376"/>
      <c r="E2" s="376"/>
      <c r="F2" s="376"/>
      <c r="G2" s="376"/>
      <c r="H2" s="376"/>
      <c r="I2" s="376"/>
      <c r="J2" s="4"/>
      <c r="K2" s="4"/>
    </row>
    <row r="3" spans="1:11" ht="12.75">
      <c r="B3" s="4"/>
      <c r="C3" s="376" t="s">
        <v>2</v>
      </c>
      <c r="D3" s="376"/>
      <c r="E3" s="376"/>
      <c r="F3" s="376"/>
      <c r="G3" s="376"/>
      <c r="H3" s="376"/>
      <c r="I3" s="376"/>
      <c r="J3" s="4"/>
      <c r="K3" s="4"/>
    </row>
    <row r="4" spans="1:11" ht="12.75">
      <c r="B4" s="4"/>
      <c r="C4" s="376" t="s">
        <v>3</v>
      </c>
      <c r="D4" s="376"/>
      <c r="E4" s="376"/>
      <c r="F4" s="376"/>
      <c r="G4" s="376"/>
      <c r="H4" s="376"/>
      <c r="I4" s="376"/>
      <c r="J4" s="4"/>
      <c r="K4" s="4"/>
    </row>
    <row r="5" spans="1:11" ht="6" customHeight="1">
      <c r="A5" s="5"/>
      <c r="B5" s="5"/>
      <c r="C5" s="6"/>
      <c r="D5" s="6"/>
      <c r="E5" s="6"/>
      <c r="F5" s="6"/>
      <c r="G5" s="6"/>
      <c r="H5" s="6"/>
      <c r="I5" s="1"/>
      <c r="J5" s="1"/>
      <c r="K5" s="1"/>
    </row>
    <row r="6" spans="1:11" ht="16.5" customHeight="1">
      <c r="A6" s="5"/>
      <c r="B6" s="7" t="s">
        <v>4</v>
      </c>
      <c r="C6" s="377" t="s">
        <v>398</v>
      </c>
      <c r="D6" s="377"/>
      <c r="E6" s="377"/>
      <c r="F6" s="377"/>
      <c r="G6" s="377"/>
      <c r="H6" s="377"/>
      <c r="I6" s="377"/>
      <c r="J6" s="377"/>
      <c r="K6" s="1"/>
    </row>
    <row r="7" spans="1:11" s="1" customFormat="1" ht="3" customHeight="1">
      <c r="A7" s="5"/>
      <c r="B7" s="8"/>
      <c r="C7" s="8"/>
      <c r="D7" s="8"/>
      <c r="E7" s="8"/>
      <c r="F7" s="6"/>
      <c r="G7" s="9"/>
      <c r="H7" s="9"/>
    </row>
    <row r="8" spans="1:11" s="1" customFormat="1" ht="3" customHeight="1">
      <c r="A8" s="10"/>
      <c r="B8" s="10"/>
      <c r="C8" s="10"/>
      <c r="D8" s="11"/>
      <c r="E8" s="11"/>
      <c r="F8" s="12"/>
      <c r="G8" s="9"/>
      <c r="H8" s="9"/>
    </row>
    <row r="9" spans="1:11" s="17" customFormat="1" ht="20.100000000000001" customHeight="1">
      <c r="A9" s="13"/>
      <c r="B9" s="375" t="s">
        <v>5</v>
      </c>
      <c r="C9" s="375"/>
      <c r="D9" s="14">
        <v>2014</v>
      </c>
      <c r="E9" s="14">
        <v>2013</v>
      </c>
      <c r="F9" s="15"/>
      <c r="G9" s="375" t="s">
        <v>5</v>
      </c>
      <c r="H9" s="375"/>
      <c r="I9" s="14">
        <v>2014</v>
      </c>
      <c r="J9" s="14">
        <v>2013</v>
      </c>
      <c r="K9" s="16"/>
    </row>
    <row r="10" spans="1:11" s="1" customFormat="1" ht="3" customHeight="1">
      <c r="A10" s="18"/>
      <c r="B10" s="19"/>
      <c r="C10" s="19"/>
      <c r="D10" s="20"/>
      <c r="E10" s="20"/>
      <c r="F10" s="9"/>
      <c r="G10" s="9"/>
      <c r="H10" s="9"/>
      <c r="K10" s="21"/>
    </row>
    <row r="11" spans="1:11" s="26" customFormat="1" ht="12.75">
      <c r="A11" s="22"/>
      <c r="B11" s="374" t="s">
        <v>6</v>
      </c>
      <c r="C11" s="374"/>
      <c r="D11" s="23"/>
      <c r="E11" s="23"/>
      <c r="F11" s="24"/>
      <c r="G11" s="374" t="s">
        <v>7</v>
      </c>
      <c r="H11" s="374"/>
      <c r="I11" s="23"/>
      <c r="J11" s="23"/>
      <c r="K11" s="25"/>
    </row>
    <row r="12" spans="1:11" ht="12.75">
      <c r="A12" s="27"/>
      <c r="B12" s="372" t="s">
        <v>8</v>
      </c>
      <c r="C12" s="372"/>
      <c r="D12" s="28">
        <f>SUM(D13:D20)</f>
        <v>5111682</v>
      </c>
      <c r="E12" s="28">
        <f>SUM(E13:E20)</f>
        <v>8977149</v>
      </c>
      <c r="F12" s="24"/>
      <c r="G12" s="374" t="s">
        <v>9</v>
      </c>
      <c r="H12" s="374"/>
      <c r="I12" s="28">
        <f>SUM(I13:I15)</f>
        <v>295667231</v>
      </c>
      <c r="J12" s="28">
        <f>SUM(J13:J15)</f>
        <v>285813167</v>
      </c>
      <c r="K12" s="29"/>
    </row>
    <row r="13" spans="1:11">
      <c r="A13" s="30"/>
      <c r="B13" s="371" t="s">
        <v>10</v>
      </c>
      <c r="C13" s="371"/>
      <c r="D13" s="31">
        <v>0</v>
      </c>
      <c r="E13" s="31">
        <v>0</v>
      </c>
      <c r="F13" s="24"/>
      <c r="G13" s="371" t="s">
        <v>11</v>
      </c>
      <c r="H13" s="371"/>
      <c r="I13" s="31">
        <v>189562993</v>
      </c>
      <c r="J13" s="31">
        <v>168716066</v>
      </c>
      <c r="K13" s="29"/>
    </row>
    <row r="14" spans="1:11">
      <c r="A14" s="30"/>
      <c r="B14" s="371" t="s">
        <v>12</v>
      </c>
      <c r="C14" s="371"/>
      <c r="D14" s="31">
        <v>0</v>
      </c>
      <c r="E14" s="31">
        <v>0</v>
      </c>
      <c r="F14" s="24"/>
      <c r="G14" s="371" t="s">
        <v>13</v>
      </c>
      <c r="H14" s="371"/>
      <c r="I14" s="31">
        <v>66861699</v>
      </c>
      <c r="J14" s="31">
        <v>83345915</v>
      </c>
      <c r="K14" s="29"/>
    </row>
    <row r="15" spans="1:11" ht="12" customHeight="1">
      <c r="A15" s="30"/>
      <c r="B15" s="371" t="s">
        <v>14</v>
      </c>
      <c r="C15" s="371"/>
      <c r="D15" s="31">
        <v>0</v>
      </c>
      <c r="E15" s="31">
        <v>0</v>
      </c>
      <c r="F15" s="24"/>
      <c r="G15" s="371" t="s">
        <v>15</v>
      </c>
      <c r="H15" s="371"/>
      <c r="I15" s="31">
        <v>39242539</v>
      </c>
      <c r="J15" s="31">
        <v>33751186</v>
      </c>
      <c r="K15" s="29"/>
    </row>
    <row r="16" spans="1:11" ht="12.75">
      <c r="A16" s="30"/>
      <c r="B16" s="371" t="s">
        <v>16</v>
      </c>
      <c r="C16" s="371"/>
      <c r="D16" s="31">
        <v>0</v>
      </c>
      <c r="E16" s="31">
        <v>0</v>
      </c>
      <c r="F16" s="24"/>
      <c r="G16" s="32"/>
      <c r="H16" s="33"/>
      <c r="I16" s="34"/>
      <c r="J16" s="34"/>
      <c r="K16" s="29"/>
    </row>
    <row r="17" spans="1:11" ht="12.75">
      <c r="A17" s="30"/>
      <c r="B17" s="371" t="s">
        <v>17</v>
      </c>
      <c r="C17" s="371"/>
      <c r="D17" s="31">
        <v>0</v>
      </c>
      <c r="E17" s="31">
        <v>0</v>
      </c>
      <c r="F17" s="24"/>
      <c r="G17" s="374" t="s">
        <v>18</v>
      </c>
      <c r="H17" s="374"/>
      <c r="I17" s="28">
        <f>SUM(I18:I26)</f>
        <v>0</v>
      </c>
      <c r="J17" s="28">
        <f>SUM(J18:J26)</f>
        <v>0</v>
      </c>
      <c r="K17" s="29"/>
    </row>
    <row r="18" spans="1:11">
      <c r="A18" s="30"/>
      <c r="B18" s="371" t="s">
        <v>19</v>
      </c>
      <c r="C18" s="371"/>
      <c r="D18" s="31">
        <v>117031</v>
      </c>
      <c r="E18" s="31">
        <v>1772147</v>
      </c>
      <c r="F18" s="24"/>
      <c r="G18" s="371" t="s">
        <v>20</v>
      </c>
      <c r="H18" s="371"/>
      <c r="I18" s="31">
        <v>0</v>
      </c>
      <c r="J18" s="31">
        <v>0</v>
      </c>
      <c r="K18" s="29"/>
    </row>
    <row r="19" spans="1:11">
      <c r="A19" s="30"/>
      <c r="B19" s="371" t="s">
        <v>21</v>
      </c>
      <c r="C19" s="371"/>
      <c r="D19" s="31">
        <v>4994651</v>
      </c>
      <c r="E19" s="31">
        <v>7205002</v>
      </c>
      <c r="F19" s="24"/>
      <c r="G19" s="371" t="s">
        <v>22</v>
      </c>
      <c r="H19" s="371"/>
      <c r="I19" s="31">
        <v>0</v>
      </c>
      <c r="J19" s="31">
        <v>0</v>
      </c>
      <c r="K19" s="29"/>
    </row>
    <row r="20" spans="1:11" ht="52.5" customHeight="1">
      <c r="A20" s="30"/>
      <c r="B20" s="373" t="s">
        <v>23</v>
      </c>
      <c r="C20" s="373"/>
      <c r="D20" s="31">
        <v>0</v>
      </c>
      <c r="E20" s="31">
        <v>0</v>
      </c>
      <c r="F20" s="24"/>
      <c r="G20" s="371" t="s">
        <v>24</v>
      </c>
      <c r="H20" s="371"/>
      <c r="I20" s="31">
        <v>0</v>
      </c>
      <c r="J20" s="31">
        <v>0</v>
      </c>
      <c r="K20" s="29"/>
    </row>
    <row r="21" spans="1:11" ht="12.75">
      <c r="A21" s="27"/>
      <c r="B21" s="32"/>
      <c r="C21" s="33"/>
      <c r="D21" s="34"/>
      <c r="E21" s="34"/>
      <c r="F21" s="24"/>
      <c r="G21" s="371" t="s">
        <v>25</v>
      </c>
      <c r="H21" s="371"/>
      <c r="I21" s="31">
        <v>0</v>
      </c>
      <c r="J21" s="31">
        <v>0</v>
      </c>
      <c r="K21" s="29"/>
    </row>
    <row r="22" spans="1:11" ht="29.25" customHeight="1">
      <c r="A22" s="27"/>
      <c r="B22" s="372" t="s">
        <v>26</v>
      </c>
      <c r="C22" s="372"/>
      <c r="D22" s="28">
        <f>SUM(D23:D24)</f>
        <v>292011637</v>
      </c>
      <c r="E22" s="28">
        <f>SUM(E23:E24)</f>
        <v>326231650</v>
      </c>
      <c r="F22" s="24"/>
      <c r="G22" s="371" t="s">
        <v>27</v>
      </c>
      <c r="H22" s="371"/>
      <c r="I22" s="31">
        <v>0</v>
      </c>
      <c r="J22" s="31">
        <v>0</v>
      </c>
      <c r="K22" s="29"/>
    </row>
    <row r="23" spans="1:11">
      <c r="A23" s="30"/>
      <c r="B23" s="371" t="s">
        <v>28</v>
      </c>
      <c r="C23" s="371"/>
      <c r="D23" s="35">
        <v>704027</v>
      </c>
      <c r="E23" s="35">
        <v>309481</v>
      </c>
      <c r="F23" s="24"/>
      <c r="G23" s="371" t="s">
        <v>29</v>
      </c>
      <c r="H23" s="371"/>
      <c r="I23" s="31">
        <v>0</v>
      </c>
      <c r="J23" s="31">
        <v>0</v>
      </c>
      <c r="K23" s="29"/>
    </row>
    <row r="24" spans="1:11">
      <c r="A24" s="30"/>
      <c r="B24" s="371" t="s">
        <v>30</v>
      </c>
      <c r="C24" s="371"/>
      <c r="D24" s="31">
        <v>291307610</v>
      </c>
      <c r="E24" s="31">
        <v>325922169</v>
      </c>
      <c r="F24" s="24"/>
      <c r="G24" s="371" t="s">
        <v>31</v>
      </c>
      <c r="H24" s="371"/>
      <c r="I24" s="31">
        <v>0</v>
      </c>
      <c r="J24" s="31">
        <v>0</v>
      </c>
      <c r="K24" s="29"/>
    </row>
    <row r="25" spans="1:11" ht="12.75">
      <c r="A25" s="27"/>
      <c r="B25" s="32"/>
      <c r="C25" s="33"/>
      <c r="D25" s="34"/>
      <c r="E25" s="34"/>
      <c r="F25" s="24"/>
      <c r="G25" s="371" t="s">
        <v>32</v>
      </c>
      <c r="H25" s="371"/>
      <c r="I25" s="31">
        <v>0</v>
      </c>
      <c r="J25" s="31">
        <v>0</v>
      </c>
      <c r="K25" s="29"/>
    </row>
    <row r="26" spans="1:11" ht="12.75">
      <c r="A26" s="30"/>
      <c r="B26" s="372" t="s">
        <v>33</v>
      </c>
      <c r="C26" s="372"/>
      <c r="D26" s="28">
        <f>SUM(D27:D31)</f>
        <v>788917</v>
      </c>
      <c r="E26" s="28">
        <f>SUM(E27:E31)</f>
        <v>366593</v>
      </c>
      <c r="F26" s="24"/>
      <c r="G26" s="371" t="s">
        <v>34</v>
      </c>
      <c r="H26" s="371"/>
      <c r="I26" s="31">
        <v>0</v>
      </c>
      <c r="J26" s="31">
        <v>0</v>
      </c>
      <c r="K26" s="29"/>
    </row>
    <row r="27" spans="1:11" ht="12.75">
      <c r="A27" s="30"/>
      <c r="B27" s="371" t="s">
        <v>35</v>
      </c>
      <c r="C27" s="371"/>
      <c r="D27" s="31">
        <v>0</v>
      </c>
      <c r="E27" s="31">
        <v>0</v>
      </c>
      <c r="F27" s="24"/>
      <c r="G27" s="32"/>
      <c r="H27" s="33"/>
      <c r="I27" s="34"/>
      <c r="J27" s="34"/>
      <c r="K27" s="29"/>
    </row>
    <row r="28" spans="1:11" ht="12.75">
      <c r="A28" s="30"/>
      <c r="B28" s="371" t="s">
        <v>36</v>
      </c>
      <c r="C28" s="371"/>
      <c r="D28" s="31">
        <v>0</v>
      </c>
      <c r="E28" s="31">
        <v>0</v>
      </c>
      <c r="F28" s="24"/>
      <c r="G28" s="372" t="s">
        <v>28</v>
      </c>
      <c r="H28" s="372"/>
      <c r="I28" s="28">
        <f>SUM(I29:I31)</f>
        <v>0</v>
      </c>
      <c r="J28" s="28">
        <f>SUM(J29:J31)</f>
        <v>0</v>
      </c>
      <c r="K28" s="29"/>
    </row>
    <row r="29" spans="1:11" ht="26.25" customHeight="1">
      <c r="A29" s="30"/>
      <c r="B29" s="373" t="s">
        <v>37</v>
      </c>
      <c r="C29" s="373"/>
      <c r="D29" s="31">
        <v>0</v>
      </c>
      <c r="E29" s="31">
        <v>0</v>
      </c>
      <c r="F29" s="24"/>
      <c r="G29" s="371" t="s">
        <v>38</v>
      </c>
      <c r="H29" s="371"/>
      <c r="I29" s="31">
        <v>0</v>
      </c>
      <c r="J29" s="31">
        <v>0</v>
      </c>
      <c r="K29" s="29"/>
    </row>
    <row r="30" spans="1:11">
      <c r="A30" s="30"/>
      <c r="B30" s="371" t="s">
        <v>39</v>
      </c>
      <c r="C30" s="371"/>
      <c r="D30" s="31">
        <v>0</v>
      </c>
      <c r="E30" s="31">
        <v>0</v>
      </c>
      <c r="F30" s="24"/>
      <c r="G30" s="371" t="s">
        <v>40</v>
      </c>
      <c r="H30" s="371"/>
      <c r="I30" s="31">
        <v>0</v>
      </c>
      <c r="J30" s="31">
        <v>0</v>
      </c>
      <c r="K30" s="29"/>
    </row>
    <row r="31" spans="1:11">
      <c r="A31" s="30"/>
      <c r="B31" s="371" t="s">
        <v>41</v>
      </c>
      <c r="C31" s="371"/>
      <c r="D31" s="31">
        <v>788917</v>
      </c>
      <c r="E31" s="31">
        <v>366593</v>
      </c>
      <c r="F31" s="24"/>
      <c r="G31" s="371" t="s">
        <v>42</v>
      </c>
      <c r="H31" s="371"/>
      <c r="I31" s="31">
        <v>0</v>
      </c>
      <c r="J31" s="31">
        <v>0</v>
      </c>
      <c r="K31" s="29"/>
    </row>
    <row r="32" spans="1:11" ht="12.75">
      <c r="A32" s="27"/>
      <c r="B32" s="32"/>
      <c r="C32" s="36"/>
      <c r="D32" s="23"/>
      <c r="E32" s="23"/>
      <c r="F32" s="24"/>
      <c r="G32" s="32"/>
      <c r="H32" s="33"/>
      <c r="I32" s="34"/>
      <c r="J32" s="34"/>
      <c r="K32" s="29"/>
    </row>
    <row r="33" spans="1:11" ht="12.75">
      <c r="A33" s="37"/>
      <c r="B33" s="370" t="s">
        <v>43</v>
      </c>
      <c r="C33" s="370"/>
      <c r="D33" s="38">
        <f>D12+D22+D26</f>
        <v>297912236</v>
      </c>
      <c r="E33" s="38">
        <f>E12+E22+E26</f>
        <v>335575392</v>
      </c>
      <c r="F33" s="39"/>
      <c r="G33" s="374" t="s">
        <v>44</v>
      </c>
      <c r="H33" s="374"/>
      <c r="I33" s="40">
        <f>SUM(I34:I38)</f>
        <v>0</v>
      </c>
      <c r="J33" s="40">
        <f>SUM(J34:J38)</f>
        <v>0</v>
      </c>
      <c r="K33" s="29"/>
    </row>
    <row r="34" spans="1:11" ht="12.75">
      <c r="A34" s="27"/>
      <c r="B34" s="370"/>
      <c r="C34" s="370"/>
      <c r="D34" s="23"/>
      <c r="E34" s="23"/>
      <c r="F34" s="24"/>
      <c r="G34" s="371" t="s">
        <v>45</v>
      </c>
      <c r="H34" s="371"/>
      <c r="I34" s="31">
        <v>0</v>
      </c>
      <c r="J34" s="31">
        <v>0</v>
      </c>
      <c r="K34" s="29"/>
    </row>
    <row r="35" spans="1:11">
      <c r="A35" s="41"/>
      <c r="B35" s="24"/>
      <c r="C35" s="24"/>
      <c r="D35" s="24"/>
      <c r="E35" s="24"/>
      <c r="F35" s="24"/>
      <c r="G35" s="371" t="s">
        <v>46</v>
      </c>
      <c r="H35" s="371"/>
      <c r="I35" s="31">
        <v>0</v>
      </c>
      <c r="J35" s="31">
        <v>0</v>
      </c>
      <c r="K35" s="29"/>
    </row>
    <row r="36" spans="1:11">
      <c r="A36" s="41"/>
      <c r="B36" s="24"/>
      <c r="C36" s="24"/>
      <c r="D36" s="24"/>
      <c r="E36" s="24"/>
      <c r="F36" s="24"/>
      <c r="G36" s="371" t="s">
        <v>47</v>
      </c>
      <c r="H36" s="371"/>
      <c r="I36" s="31">
        <v>0</v>
      </c>
      <c r="J36" s="31">
        <v>0</v>
      </c>
      <c r="K36" s="29"/>
    </row>
    <row r="37" spans="1:11">
      <c r="A37" s="41"/>
      <c r="B37" s="24"/>
      <c r="C37" s="24"/>
      <c r="D37" s="24"/>
      <c r="E37" s="24"/>
      <c r="F37" s="24"/>
      <c r="G37" s="371" t="s">
        <v>48</v>
      </c>
      <c r="H37" s="371"/>
      <c r="I37" s="31">
        <v>0</v>
      </c>
      <c r="J37" s="31">
        <v>0</v>
      </c>
      <c r="K37" s="29"/>
    </row>
    <row r="38" spans="1:11">
      <c r="A38" s="41"/>
      <c r="B38" s="24"/>
      <c r="C38" s="24"/>
      <c r="D38" s="24"/>
      <c r="E38" s="24"/>
      <c r="F38" s="24"/>
      <c r="G38" s="371" t="s">
        <v>49</v>
      </c>
      <c r="H38" s="371"/>
      <c r="I38" s="31">
        <v>0</v>
      </c>
      <c r="J38" s="31">
        <v>0</v>
      </c>
      <c r="K38" s="29"/>
    </row>
    <row r="39" spans="1:11" ht="12.75">
      <c r="A39" s="41"/>
      <c r="B39" s="24"/>
      <c r="C39" s="24"/>
      <c r="D39" s="24"/>
      <c r="E39" s="24"/>
      <c r="F39" s="24"/>
      <c r="G39" s="32"/>
      <c r="H39" s="33"/>
      <c r="I39" s="34"/>
      <c r="J39" s="34"/>
      <c r="K39" s="29"/>
    </row>
    <row r="40" spans="1:11" ht="12.75">
      <c r="A40" s="41"/>
      <c r="B40" s="24"/>
      <c r="C40" s="24"/>
      <c r="D40" s="24"/>
      <c r="E40" s="24"/>
      <c r="F40" s="24"/>
      <c r="G40" s="372" t="s">
        <v>50</v>
      </c>
      <c r="H40" s="372"/>
      <c r="I40" s="40">
        <f>SUM(I41:I46)</f>
        <v>22127559</v>
      </c>
      <c r="J40" s="40">
        <f>SUM(J41:J46)</f>
        <v>55329045</v>
      </c>
      <c r="K40" s="29"/>
    </row>
    <row r="41" spans="1:11" ht="26.25" customHeight="1">
      <c r="A41" s="41"/>
      <c r="B41" s="24"/>
      <c r="C41" s="24"/>
      <c r="D41" s="24"/>
      <c r="E41" s="24"/>
      <c r="F41" s="24"/>
      <c r="G41" s="373" t="s">
        <v>51</v>
      </c>
      <c r="H41" s="373"/>
      <c r="I41" s="31">
        <v>22127559</v>
      </c>
      <c r="J41" s="31">
        <v>55329045</v>
      </c>
      <c r="K41" s="29"/>
    </row>
    <row r="42" spans="1:11">
      <c r="A42" s="41"/>
      <c r="B42" s="24"/>
      <c r="C42" s="24"/>
      <c r="D42" s="24"/>
      <c r="E42" s="24"/>
      <c r="F42" s="24"/>
      <c r="G42" s="371" t="s">
        <v>52</v>
      </c>
      <c r="H42" s="371"/>
      <c r="I42" s="31">
        <v>0</v>
      </c>
      <c r="J42" s="31">
        <v>0</v>
      </c>
      <c r="K42" s="29"/>
    </row>
    <row r="43" spans="1:11" ht="12" customHeight="1">
      <c r="A43" s="41"/>
      <c r="B43" s="24"/>
      <c r="C43" s="24"/>
      <c r="D43" s="24"/>
      <c r="E43" s="24"/>
      <c r="F43" s="24"/>
      <c r="G43" s="371" t="s">
        <v>53</v>
      </c>
      <c r="H43" s="371"/>
      <c r="I43" s="31">
        <v>0</v>
      </c>
      <c r="J43" s="31">
        <v>0</v>
      </c>
      <c r="K43" s="29"/>
    </row>
    <row r="44" spans="1:11" ht="25.5" customHeight="1">
      <c r="A44" s="41"/>
      <c r="B44" s="24"/>
      <c r="C44" s="24"/>
      <c r="D44" s="24"/>
      <c r="E44" s="24"/>
      <c r="F44" s="24"/>
      <c r="G44" s="373" t="s">
        <v>54</v>
      </c>
      <c r="H44" s="373"/>
      <c r="I44" s="31">
        <v>0</v>
      </c>
      <c r="J44" s="31">
        <v>0</v>
      </c>
      <c r="K44" s="29"/>
    </row>
    <row r="45" spans="1:11">
      <c r="A45" s="41"/>
      <c r="B45" s="24"/>
      <c r="C45" s="24"/>
      <c r="D45" s="24"/>
      <c r="E45" s="24"/>
      <c r="F45" s="24"/>
      <c r="G45" s="371" t="s">
        <v>55</v>
      </c>
      <c r="H45" s="371"/>
      <c r="I45" s="31">
        <v>0</v>
      </c>
      <c r="J45" s="31">
        <v>0</v>
      </c>
      <c r="K45" s="29"/>
    </row>
    <row r="46" spans="1:11">
      <c r="A46" s="41"/>
      <c r="B46" s="24"/>
      <c r="C46" s="24"/>
      <c r="D46" s="24"/>
      <c r="E46" s="24"/>
      <c r="F46" s="24"/>
      <c r="G46" s="371" t="s">
        <v>56</v>
      </c>
      <c r="H46" s="371"/>
      <c r="I46" s="31">
        <v>0</v>
      </c>
      <c r="J46" s="31">
        <v>0</v>
      </c>
      <c r="K46" s="29"/>
    </row>
    <row r="47" spans="1:11" ht="12.75">
      <c r="A47" s="41"/>
      <c r="B47" s="24"/>
      <c r="C47" s="24"/>
      <c r="D47" s="24"/>
      <c r="E47" s="24"/>
      <c r="F47" s="24"/>
      <c r="G47" s="32"/>
      <c r="H47" s="33"/>
      <c r="I47" s="34"/>
      <c r="J47" s="34"/>
      <c r="K47" s="29"/>
    </row>
    <row r="48" spans="1:11" ht="12.75">
      <c r="A48" s="41"/>
      <c r="B48" s="24"/>
      <c r="C48" s="24"/>
      <c r="D48" s="24"/>
      <c r="E48" s="24"/>
      <c r="F48" s="24"/>
      <c r="G48" s="372" t="s">
        <v>57</v>
      </c>
      <c r="H48" s="372"/>
      <c r="I48" s="40">
        <f>SUM(I49)</f>
        <v>0</v>
      </c>
      <c r="J48" s="40">
        <f>SUM(J49)</f>
        <v>0</v>
      </c>
      <c r="K48" s="29"/>
    </row>
    <row r="49" spans="1:11">
      <c r="A49" s="41"/>
      <c r="B49" s="24"/>
      <c r="C49" s="24"/>
      <c r="D49" s="24"/>
      <c r="E49" s="24"/>
      <c r="F49" s="24"/>
      <c r="G49" s="371" t="s">
        <v>58</v>
      </c>
      <c r="H49" s="371"/>
      <c r="I49" s="31">
        <v>0</v>
      </c>
      <c r="J49" s="31">
        <v>0</v>
      </c>
      <c r="K49" s="29"/>
    </row>
    <row r="50" spans="1:11" ht="12.75">
      <c r="A50" s="41"/>
      <c r="B50" s="24"/>
      <c r="C50" s="24"/>
      <c r="D50" s="24"/>
      <c r="E50" s="24"/>
      <c r="F50" s="24"/>
      <c r="G50" s="32"/>
      <c r="H50" s="33"/>
      <c r="I50" s="34"/>
      <c r="J50" s="34"/>
      <c r="K50" s="29"/>
    </row>
    <row r="51" spans="1:11" ht="12.75">
      <c r="A51" s="41"/>
      <c r="B51" s="24"/>
      <c r="C51" s="24"/>
      <c r="D51" s="24"/>
      <c r="E51" s="24"/>
      <c r="F51" s="24"/>
      <c r="G51" s="370" t="s">
        <v>59</v>
      </c>
      <c r="H51" s="370"/>
      <c r="I51" s="42">
        <f>I12+I17+I28+I33+I40+I48</f>
        <v>317794790</v>
      </c>
      <c r="J51" s="42">
        <f>J12+J17+J28+J33+J40+J48</f>
        <v>341142212</v>
      </c>
      <c r="K51" s="43"/>
    </row>
    <row r="52" spans="1:11" ht="12.75">
      <c r="A52" s="41"/>
      <c r="B52" s="24"/>
      <c r="C52" s="24"/>
      <c r="D52" s="24"/>
      <c r="E52" s="24"/>
      <c r="F52" s="24"/>
      <c r="G52" s="44"/>
      <c r="H52" s="44"/>
      <c r="I52" s="34"/>
      <c r="J52" s="34"/>
      <c r="K52" s="43"/>
    </row>
    <row r="53" spans="1:11" ht="12.75">
      <c r="A53" s="41"/>
      <c r="B53" s="24"/>
      <c r="C53" s="24"/>
      <c r="D53" s="24"/>
      <c r="E53" s="24"/>
      <c r="F53" s="24"/>
      <c r="G53" s="368" t="s">
        <v>60</v>
      </c>
      <c r="H53" s="368"/>
      <c r="I53" s="42">
        <f>D33-I51</f>
        <v>-19882554</v>
      </c>
      <c r="J53" s="42">
        <f>E33-J51</f>
        <v>-5566820</v>
      </c>
      <c r="K53" s="43"/>
    </row>
    <row r="54" spans="1:11" ht="6" customHeight="1">
      <c r="A54" s="45"/>
      <c r="B54" s="46"/>
      <c r="C54" s="46"/>
      <c r="D54" s="46"/>
      <c r="E54" s="46"/>
      <c r="F54" s="46"/>
      <c r="G54" s="47"/>
      <c r="H54" s="47"/>
      <c r="I54" s="46"/>
      <c r="J54" s="46"/>
      <c r="K54" s="48"/>
    </row>
    <row r="55" spans="1:11" ht="6" customHeight="1">
      <c r="A55" s="1"/>
      <c r="B55" s="1"/>
      <c r="C55" s="1"/>
      <c r="D55" s="1"/>
      <c r="E55" s="1"/>
      <c r="F55" s="1"/>
      <c r="G55" s="9"/>
      <c r="H55" s="9"/>
      <c r="I55" s="1"/>
      <c r="J55" s="1"/>
      <c r="K55" s="1"/>
    </row>
    <row r="56" spans="1:11" ht="6" customHeight="1">
      <c r="A56" s="46"/>
      <c r="B56" s="49"/>
      <c r="C56" s="50"/>
      <c r="D56" s="51"/>
      <c r="E56" s="51"/>
      <c r="F56" s="46"/>
      <c r="G56" s="52"/>
      <c r="H56" s="53"/>
      <c r="I56" s="51"/>
      <c r="J56" s="51"/>
      <c r="K56" s="46"/>
    </row>
    <row r="57" spans="1:11" ht="6" customHeight="1">
      <c r="A57" s="1"/>
      <c r="B57" s="33"/>
      <c r="C57" s="54"/>
      <c r="D57" s="55"/>
      <c r="E57" s="55"/>
      <c r="F57" s="1"/>
      <c r="G57" s="56"/>
      <c r="H57" s="57"/>
      <c r="I57" s="55"/>
      <c r="J57" s="55"/>
      <c r="K57" s="1"/>
    </row>
    <row r="58" spans="1:11" ht="15" customHeight="1">
      <c r="B58" s="369" t="s">
        <v>61</v>
      </c>
      <c r="C58" s="369"/>
      <c r="D58" s="369"/>
      <c r="E58" s="369"/>
      <c r="F58" s="369"/>
      <c r="G58" s="369"/>
      <c r="H58" s="369"/>
      <c r="I58" s="369"/>
      <c r="J58" s="369"/>
    </row>
    <row r="59" spans="1:11" ht="9.75" customHeight="1">
      <c r="B59" s="33"/>
      <c r="C59" s="54"/>
      <c r="D59" s="55"/>
      <c r="E59" s="55"/>
      <c r="G59" s="56"/>
      <c r="H59" s="54"/>
      <c r="I59" s="55"/>
      <c r="J59" s="55"/>
    </row>
  </sheetData>
  <sheetProtection formatCells="0" selectLockedCells="1"/>
  <mergeCells count="65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3:H53"/>
    <mergeCell ref="B58:J58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</mergeCells>
  <printOptions verticalCentered="1"/>
  <pageMargins left="1.2598425196850394" right="0" top="0.94488188976377963" bottom="0.70866141732283472" header="0" footer="0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E15" sqref="E15"/>
    </sheetView>
  </sheetViews>
  <sheetFormatPr baseColWidth="10" defaultRowHeight="15"/>
  <cols>
    <col min="1" max="1" width="2.5703125" style="279" customWidth="1"/>
    <col min="2" max="2" width="2" style="268" customWidth="1"/>
    <col min="3" max="3" width="45.85546875" style="268" customWidth="1"/>
    <col min="4" max="9" width="12.7109375" style="268" customWidth="1"/>
    <col min="10" max="10" width="4" style="279" customWidth="1"/>
  </cols>
  <sheetData>
    <row r="1" spans="2:9" s="279" customFormat="1">
      <c r="B1" s="234"/>
      <c r="C1" s="234"/>
      <c r="D1" s="234"/>
      <c r="E1" s="234"/>
      <c r="F1" s="234"/>
      <c r="G1" s="234"/>
      <c r="H1" s="234"/>
      <c r="I1" s="234"/>
    </row>
    <row r="2" spans="2:9">
      <c r="B2" s="438" t="s">
        <v>62</v>
      </c>
      <c r="C2" s="439"/>
      <c r="D2" s="439"/>
      <c r="E2" s="439"/>
      <c r="F2" s="439"/>
      <c r="G2" s="439"/>
      <c r="H2" s="439"/>
      <c r="I2" s="440"/>
    </row>
    <row r="3" spans="2:9">
      <c r="B3" s="441" t="s">
        <v>239</v>
      </c>
      <c r="C3" s="442"/>
      <c r="D3" s="442"/>
      <c r="E3" s="442"/>
      <c r="F3" s="442"/>
      <c r="G3" s="442"/>
      <c r="H3" s="442"/>
      <c r="I3" s="443"/>
    </row>
    <row r="4" spans="2:9">
      <c r="B4" s="441" t="s">
        <v>230</v>
      </c>
      <c r="C4" s="442"/>
      <c r="D4" s="442"/>
      <c r="E4" s="442"/>
      <c r="F4" s="442"/>
      <c r="G4" s="442"/>
      <c r="H4" s="442"/>
      <c r="I4" s="443"/>
    </row>
    <row r="5" spans="2:9">
      <c r="B5" s="441" t="s">
        <v>241</v>
      </c>
      <c r="C5" s="442"/>
      <c r="D5" s="442"/>
      <c r="E5" s="442"/>
      <c r="F5" s="442"/>
      <c r="G5" s="442"/>
      <c r="H5" s="442"/>
      <c r="I5" s="443"/>
    </row>
    <row r="6" spans="2:9">
      <c r="B6" s="444" t="s">
        <v>130</v>
      </c>
      <c r="C6" s="445"/>
      <c r="D6" s="445"/>
      <c r="E6" s="445"/>
      <c r="F6" s="445"/>
      <c r="G6" s="445"/>
      <c r="H6" s="445"/>
      <c r="I6" s="446"/>
    </row>
    <row r="7" spans="2:9" s="279" customFormat="1">
      <c r="B7" s="234"/>
      <c r="C7" s="234"/>
      <c r="D7" s="234"/>
      <c r="E7" s="234"/>
      <c r="F7" s="234"/>
      <c r="G7" s="234"/>
      <c r="H7" s="234"/>
      <c r="I7" s="234"/>
    </row>
    <row r="8" spans="2:9">
      <c r="B8" s="449" t="s">
        <v>5</v>
      </c>
      <c r="C8" s="450"/>
      <c r="D8" s="448" t="s">
        <v>242</v>
      </c>
      <c r="E8" s="448"/>
      <c r="F8" s="448"/>
      <c r="G8" s="448"/>
      <c r="H8" s="448"/>
      <c r="I8" s="448" t="s">
        <v>233</v>
      </c>
    </row>
    <row r="9" spans="2:9" ht="22.5">
      <c r="B9" s="451"/>
      <c r="C9" s="452"/>
      <c r="D9" s="280" t="s">
        <v>234</v>
      </c>
      <c r="E9" s="280" t="s">
        <v>235</v>
      </c>
      <c r="F9" s="280" t="s">
        <v>209</v>
      </c>
      <c r="G9" s="280" t="s">
        <v>210</v>
      </c>
      <c r="H9" s="280" t="s">
        <v>236</v>
      </c>
      <c r="I9" s="448"/>
    </row>
    <row r="10" spans="2:9">
      <c r="B10" s="453"/>
      <c r="C10" s="454"/>
      <c r="D10" s="280">
        <v>1</v>
      </c>
      <c r="E10" s="280">
        <v>2</v>
      </c>
      <c r="F10" s="280" t="s">
        <v>237</v>
      </c>
      <c r="G10" s="280">
        <v>4</v>
      </c>
      <c r="H10" s="280">
        <v>5</v>
      </c>
      <c r="I10" s="280" t="s">
        <v>238</v>
      </c>
    </row>
    <row r="11" spans="2:9">
      <c r="B11" s="295"/>
      <c r="C11" s="296"/>
      <c r="D11" s="297"/>
      <c r="E11" s="297"/>
      <c r="F11" s="297"/>
      <c r="G11" s="297"/>
      <c r="H11" s="297"/>
      <c r="I11" s="297"/>
    </row>
    <row r="12" spans="2:9">
      <c r="B12" s="281"/>
      <c r="C12" s="298" t="s">
        <v>243</v>
      </c>
      <c r="D12" s="299">
        <v>215912587</v>
      </c>
      <c r="E12" s="299">
        <v>106630485</v>
      </c>
      <c r="F12" s="299">
        <f>D12+E12</f>
        <v>322543072</v>
      </c>
      <c r="G12" s="299">
        <v>295667236</v>
      </c>
      <c r="H12" s="299">
        <v>274234609</v>
      </c>
      <c r="I12" s="299">
        <f>+F12-G12</f>
        <v>26875836</v>
      </c>
    </row>
    <row r="13" spans="2:9">
      <c r="B13" s="281"/>
      <c r="C13" s="282"/>
      <c r="D13" s="299"/>
      <c r="E13" s="299"/>
      <c r="F13" s="299"/>
      <c r="G13" s="299"/>
      <c r="H13" s="299"/>
      <c r="I13" s="299"/>
    </row>
    <row r="14" spans="2:9">
      <c r="B14" s="300"/>
      <c r="C14" s="298" t="s">
        <v>244</v>
      </c>
      <c r="D14" s="299">
        <v>10129051</v>
      </c>
      <c r="E14" s="299">
        <v>16292087</v>
      </c>
      <c r="F14" s="299">
        <f>+D14+E14</f>
        <v>26421138</v>
      </c>
      <c r="G14" s="299">
        <v>5522414</v>
      </c>
      <c r="H14" s="299">
        <v>5503214</v>
      </c>
      <c r="I14" s="299">
        <f>+F14-G14</f>
        <v>20898724</v>
      </c>
    </row>
    <row r="15" spans="2:9">
      <c r="B15" s="281"/>
      <c r="C15" s="282"/>
      <c r="D15" s="299"/>
      <c r="E15" s="299"/>
      <c r="F15" s="299"/>
      <c r="G15" s="299"/>
      <c r="H15" s="299"/>
      <c r="I15" s="299"/>
    </row>
    <row r="16" spans="2:9">
      <c r="B16" s="300"/>
      <c r="C16" s="298" t="s">
        <v>245</v>
      </c>
      <c r="D16" s="299">
        <v>0</v>
      </c>
      <c r="E16" s="299">
        <v>0</v>
      </c>
      <c r="F16" s="299">
        <f>+D16+E16</f>
        <v>0</v>
      </c>
      <c r="G16" s="299">
        <v>0</v>
      </c>
      <c r="H16" s="299">
        <v>0</v>
      </c>
      <c r="I16" s="299">
        <f>+F16-G16</f>
        <v>0</v>
      </c>
    </row>
    <row r="17" spans="1:10">
      <c r="B17" s="301"/>
      <c r="C17" s="302"/>
      <c r="D17" s="303"/>
      <c r="E17" s="303"/>
      <c r="F17" s="303"/>
      <c r="G17" s="303"/>
      <c r="H17" s="303"/>
      <c r="I17" s="303"/>
    </row>
    <row r="18" spans="1:10" s="294" customFormat="1">
      <c r="A18" s="290"/>
      <c r="B18" s="301"/>
      <c r="C18" s="302" t="s">
        <v>240</v>
      </c>
      <c r="D18" s="304">
        <f>+D12+D14+D16</f>
        <v>226041638</v>
      </c>
      <c r="E18" s="304">
        <f t="shared" ref="E18:I18" si="0">+E12+E14+E16</f>
        <v>122922572</v>
      </c>
      <c r="F18" s="304">
        <f t="shared" si="0"/>
        <v>348964210</v>
      </c>
      <c r="G18" s="304">
        <f t="shared" si="0"/>
        <v>301189650</v>
      </c>
      <c r="H18" s="304">
        <f t="shared" si="0"/>
        <v>279737823</v>
      </c>
      <c r="I18" s="304">
        <f t="shared" si="0"/>
        <v>47774560</v>
      </c>
      <c r="J18" s="290"/>
    </row>
    <row r="19" spans="1:10" s="279" customFormat="1">
      <c r="B19" s="234"/>
      <c r="C19" s="234"/>
      <c r="D19" s="234"/>
      <c r="E19" s="234"/>
      <c r="F19" s="234"/>
      <c r="G19" s="234"/>
      <c r="H19" s="234"/>
      <c r="I19" s="234"/>
    </row>
    <row r="21" spans="1:10">
      <c r="D21" s="305" t="str">
        <f>IF(D18=CAdmon!D22," ","ERROR")</f>
        <v xml:space="preserve"> </v>
      </c>
      <c r="E21" s="305" t="str">
        <f>IF(E18=CAdmon!E22," ","ERROR")</f>
        <v xml:space="preserve"> </v>
      </c>
      <c r="F21" s="305" t="str">
        <f>IF(F18=CAdmon!F22," ","ERROR")</f>
        <v xml:space="preserve"> </v>
      </c>
      <c r="G21" s="305" t="str">
        <f>IF(G18=CAdmon!G22," ","ERROR")</f>
        <v xml:space="preserve"> </v>
      </c>
      <c r="H21" s="305" t="str">
        <f>IF(H18=CAdmon!H22," ","ERROR")</f>
        <v xml:space="preserve"> </v>
      </c>
      <c r="I21" s="305" t="str">
        <f>IF(I18=CAdmon!I22," ","ERROR")</f>
        <v xml:space="preserve"> </v>
      </c>
    </row>
    <row r="23" spans="1:10">
      <c r="D23" s="306"/>
      <c r="E23" s="306"/>
      <c r="F23" s="306"/>
      <c r="G23" s="306"/>
      <c r="H23" s="306"/>
      <c r="I23" s="306"/>
    </row>
    <row r="25" spans="1:10">
      <c r="D25" s="307"/>
      <c r="E25" s="307"/>
      <c r="F25" s="307"/>
      <c r="G25" s="307"/>
      <c r="H25" s="307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4"/>
  <sheetViews>
    <sheetView topLeftCell="A70" workbookViewId="0">
      <selection activeCell="D84" sqref="D84"/>
    </sheetView>
  </sheetViews>
  <sheetFormatPr baseColWidth="10" defaultRowHeight="15"/>
  <cols>
    <col min="1" max="1" width="2.42578125" style="279" customWidth="1"/>
    <col min="2" max="2" width="4.5703125" style="268" customWidth="1"/>
    <col min="3" max="3" width="57.28515625" style="268" customWidth="1"/>
    <col min="4" max="9" width="12.7109375" style="268" customWidth="1"/>
    <col min="10" max="10" width="3.7109375" style="279" customWidth="1"/>
    <col min="12" max="13" width="13.42578125" style="308" bestFit="1" customWidth="1"/>
  </cols>
  <sheetData>
    <row r="1" spans="2:14">
      <c r="B1" s="438" t="s">
        <v>62</v>
      </c>
      <c r="C1" s="439"/>
      <c r="D1" s="439"/>
      <c r="E1" s="439"/>
      <c r="F1" s="439"/>
      <c r="G1" s="439"/>
      <c r="H1" s="439"/>
      <c r="I1" s="440"/>
    </row>
    <row r="2" spans="2:14">
      <c r="B2" s="441" t="s">
        <v>398</v>
      </c>
      <c r="C2" s="442"/>
      <c r="D2" s="442"/>
      <c r="E2" s="442"/>
      <c r="F2" s="442"/>
      <c r="G2" s="442"/>
      <c r="H2" s="442"/>
      <c r="I2" s="443"/>
    </row>
    <row r="3" spans="2:14">
      <c r="B3" s="441" t="s">
        <v>230</v>
      </c>
      <c r="C3" s="442"/>
      <c r="D3" s="442"/>
      <c r="E3" s="442"/>
      <c r="F3" s="442"/>
      <c r="G3" s="442"/>
      <c r="H3" s="442"/>
      <c r="I3" s="443"/>
    </row>
    <row r="4" spans="2:14">
      <c r="B4" s="441" t="s">
        <v>246</v>
      </c>
      <c r="C4" s="442"/>
      <c r="D4" s="442"/>
      <c r="E4" s="442"/>
      <c r="F4" s="442"/>
      <c r="G4" s="442"/>
      <c r="H4" s="442"/>
      <c r="I4" s="443"/>
    </row>
    <row r="5" spans="2:14">
      <c r="B5" s="444" t="s">
        <v>130</v>
      </c>
      <c r="C5" s="445"/>
      <c r="D5" s="445"/>
      <c r="E5" s="445"/>
      <c r="F5" s="445"/>
      <c r="G5" s="445"/>
      <c r="H5" s="445"/>
      <c r="I5" s="446"/>
    </row>
    <row r="6" spans="2:14" s="279" customFormat="1" ht="6.75" customHeight="1">
      <c r="B6" s="234"/>
      <c r="C6" s="234"/>
      <c r="D6" s="234"/>
      <c r="E6" s="234"/>
      <c r="F6" s="234"/>
      <c r="G6" s="234"/>
      <c r="H6" s="234"/>
      <c r="I6" s="234"/>
      <c r="L6" s="309"/>
      <c r="M6" s="309"/>
    </row>
    <row r="7" spans="2:14">
      <c r="B7" s="447" t="s">
        <v>5</v>
      </c>
      <c r="C7" s="447"/>
      <c r="D7" s="448" t="s">
        <v>232</v>
      </c>
      <c r="E7" s="448"/>
      <c r="F7" s="448"/>
      <c r="G7" s="448"/>
      <c r="H7" s="448"/>
      <c r="I7" s="448" t="s">
        <v>233</v>
      </c>
    </row>
    <row r="8" spans="2:14" ht="22.5">
      <c r="B8" s="447"/>
      <c r="C8" s="447"/>
      <c r="D8" s="280" t="s">
        <v>234</v>
      </c>
      <c r="E8" s="280" t="s">
        <v>235</v>
      </c>
      <c r="F8" s="280" t="s">
        <v>209</v>
      </c>
      <c r="G8" s="280" t="s">
        <v>210</v>
      </c>
      <c r="H8" s="280" t="s">
        <v>236</v>
      </c>
      <c r="I8" s="448"/>
    </row>
    <row r="9" spans="2:14" ht="11.25" customHeight="1">
      <c r="B9" s="447"/>
      <c r="C9" s="447"/>
      <c r="D9" s="280">
        <v>1</v>
      </c>
      <c r="E9" s="280">
        <v>2</v>
      </c>
      <c r="F9" s="280" t="s">
        <v>237</v>
      </c>
      <c r="G9" s="280">
        <v>4</v>
      </c>
      <c r="H9" s="280">
        <v>5</v>
      </c>
      <c r="I9" s="280" t="s">
        <v>238</v>
      </c>
    </row>
    <row r="10" spans="2:14">
      <c r="B10" s="455" t="s">
        <v>187</v>
      </c>
      <c r="C10" s="456"/>
      <c r="D10" s="310">
        <f>SUM(D11:D17)</f>
        <v>127789929</v>
      </c>
      <c r="E10" s="310">
        <f>SUM(E11:E17)</f>
        <v>62581689</v>
      </c>
      <c r="F10" s="310">
        <f>+D10+E10</f>
        <v>190371618</v>
      </c>
      <c r="G10" s="310">
        <f t="shared" ref="G10:H10" si="0">SUM(G11:G17)</f>
        <v>189562993</v>
      </c>
      <c r="H10" s="310">
        <f t="shared" si="0"/>
        <v>175004269</v>
      </c>
      <c r="I10" s="310">
        <f>+F10-G10</f>
        <v>808625</v>
      </c>
      <c r="N10" s="308"/>
    </row>
    <row r="11" spans="2:14">
      <c r="B11" s="311"/>
      <c r="C11" s="312" t="s">
        <v>247</v>
      </c>
      <c r="D11" s="299">
        <v>72040336</v>
      </c>
      <c r="E11" s="299">
        <v>-22962253</v>
      </c>
      <c r="F11" s="310">
        <f t="shared" ref="F11:F74" si="1">+D11+E11</f>
        <v>49078083</v>
      </c>
      <c r="G11" s="299">
        <v>49078082</v>
      </c>
      <c r="H11" s="299">
        <v>49074411</v>
      </c>
      <c r="I11" s="310">
        <f t="shared" ref="I11:I74" si="2">+F11-G11</f>
        <v>1</v>
      </c>
      <c r="N11" s="308"/>
    </row>
    <row r="12" spans="2:14">
      <c r="B12" s="311"/>
      <c r="C12" s="312" t="s">
        <v>248</v>
      </c>
      <c r="D12" s="299">
        <v>3122996</v>
      </c>
      <c r="E12" s="299">
        <v>28355347</v>
      </c>
      <c r="F12" s="310">
        <f t="shared" si="1"/>
        <v>31478343</v>
      </c>
      <c r="G12" s="299">
        <v>30669719</v>
      </c>
      <c r="H12" s="299">
        <v>30669719</v>
      </c>
      <c r="I12" s="310">
        <f t="shared" si="2"/>
        <v>808624</v>
      </c>
      <c r="N12" s="308"/>
    </row>
    <row r="13" spans="2:14">
      <c r="B13" s="311"/>
      <c r="C13" s="312" t="s">
        <v>249</v>
      </c>
      <c r="D13" s="299">
        <v>17898389</v>
      </c>
      <c r="E13" s="299">
        <v>-6777038</v>
      </c>
      <c r="F13" s="310">
        <f t="shared" si="1"/>
        <v>11121351</v>
      </c>
      <c r="G13" s="299">
        <v>11121351</v>
      </c>
      <c r="H13" s="299">
        <v>11034510</v>
      </c>
      <c r="I13" s="310">
        <f t="shared" si="2"/>
        <v>0</v>
      </c>
      <c r="N13" s="308"/>
    </row>
    <row r="14" spans="2:14">
      <c r="B14" s="311"/>
      <c r="C14" s="312" t="s">
        <v>250</v>
      </c>
      <c r="D14" s="299">
        <v>22013992</v>
      </c>
      <c r="E14" s="299">
        <v>9617022</v>
      </c>
      <c r="F14" s="310">
        <f t="shared" si="1"/>
        <v>31631014</v>
      </c>
      <c r="G14" s="299">
        <v>31631014</v>
      </c>
      <c r="H14" s="299">
        <v>27704785</v>
      </c>
      <c r="I14" s="310">
        <f t="shared" si="2"/>
        <v>0</v>
      </c>
      <c r="N14" s="308"/>
    </row>
    <row r="15" spans="2:14">
      <c r="B15" s="311"/>
      <c r="C15" s="312" t="s">
        <v>251</v>
      </c>
      <c r="D15" s="299">
        <v>11189904</v>
      </c>
      <c r="E15" s="299">
        <v>55537450</v>
      </c>
      <c r="F15" s="310">
        <f t="shared" si="1"/>
        <v>66727354</v>
      </c>
      <c r="G15" s="299">
        <v>66727354</v>
      </c>
      <c r="H15" s="299">
        <v>56185371</v>
      </c>
      <c r="I15" s="310">
        <f t="shared" si="2"/>
        <v>0</v>
      </c>
      <c r="N15" s="308"/>
    </row>
    <row r="16" spans="2:14">
      <c r="B16" s="311"/>
      <c r="C16" s="312" t="s">
        <v>252</v>
      </c>
      <c r="D16" s="299">
        <v>0</v>
      </c>
      <c r="E16" s="299">
        <v>0</v>
      </c>
      <c r="F16" s="310">
        <f t="shared" si="1"/>
        <v>0</v>
      </c>
      <c r="G16" s="299">
        <v>0</v>
      </c>
      <c r="H16" s="299">
        <v>0</v>
      </c>
      <c r="I16" s="310">
        <f t="shared" si="2"/>
        <v>0</v>
      </c>
      <c r="N16" s="308"/>
    </row>
    <row r="17" spans="2:14">
      <c r="B17" s="311"/>
      <c r="C17" s="312" t="s">
        <v>253</v>
      </c>
      <c r="D17" s="299">
        <v>1524312</v>
      </c>
      <c r="E17" s="299">
        <v>-1188839</v>
      </c>
      <c r="F17" s="310">
        <f t="shared" si="1"/>
        <v>335473</v>
      </c>
      <c r="G17" s="299">
        <v>335473</v>
      </c>
      <c r="H17" s="299">
        <v>335473</v>
      </c>
      <c r="I17" s="310">
        <f t="shared" si="2"/>
        <v>0</v>
      </c>
      <c r="N17" s="308"/>
    </row>
    <row r="18" spans="2:14">
      <c r="B18" s="455" t="s">
        <v>13</v>
      </c>
      <c r="C18" s="456"/>
      <c r="D18" s="310">
        <f>SUM(D19:D27)</f>
        <v>56612117</v>
      </c>
      <c r="E18" s="310">
        <f>SUM(E19:E27)</f>
        <v>29603666</v>
      </c>
      <c r="F18" s="310">
        <f t="shared" si="1"/>
        <v>86215783</v>
      </c>
      <c r="G18" s="310">
        <f>SUM(G19:G27)</f>
        <v>66861704</v>
      </c>
      <c r="H18" s="310">
        <f>SUM(H19:H27)</f>
        <v>63060036</v>
      </c>
      <c r="I18" s="310">
        <f t="shared" si="2"/>
        <v>19354079</v>
      </c>
      <c r="L18" s="313"/>
      <c r="M18" s="313"/>
      <c r="N18" s="308"/>
    </row>
    <row r="19" spans="2:14">
      <c r="B19" s="311"/>
      <c r="C19" s="312" t="s">
        <v>254</v>
      </c>
      <c r="D19" s="299">
        <v>2572871</v>
      </c>
      <c r="E19" s="299">
        <v>-564901</v>
      </c>
      <c r="F19" s="310">
        <f t="shared" si="1"/>
        <v>2007970</v>
      </c>
      <c r="G19" s="299">
        <v>1960553</v>
      </c>
      <c r="H19" s="299">
        <v>1933654</v>
      </c>
      <c r="I19" s="310">
        <f t="shared" si="2"/>
        <v>47417</v>
      </c>
      <c r="N19" s="308"/>
    </row>
    <row r="20" spans="2:14">
      <c r="B20" s="311"/>
      <c r="C20" s="312" t="s">
        <v>255</v>
      </c>
      <c r="D20" s="299">
        <v>1504929</v>
      </c>
      <c r="E20" s="299">
        <v>1865996</v>
      </c>
      <c r="F20" s="310">
        <f t="shared" si="1"/>
        <v>3370925</v>
      </c>
      <c r="G20" s="299">
        <v>3344151</v>
      </c>
      <c r="H20" s="299">
        <v>3254302</v>
      </c>
      <c r="I20" s="310">
        <f t="shared" si="2"/>
        <v>26774</v>
      </c>
      <c r="N20" s="308"/>
    </row>
    <row r="21" spans="2:14">
      <c r="B21" s="311"/>
      <c r="C21" s="312" t="s">
        <v>256</v>
      </c>
      <c r="D21" s="299">
        <v>181365</v>
      </c>
      <c r="E21" s="299">
        <v>-181365</v>
      </c>
      <c r="F21" s="310">
        <f t="shared" si="1"/>
        <v>0</v>
      </c>
      <c r="G21" s="299">
        <v>0</v>
      </c>
      <c r="H21" s="299">
        <v>0</v>
      </c>
      <c r="I21" s="310">
        <f t="shared" si="2"/>
        <v>0</v>
      </c>
      <c r="N21" s="308"/>
    </row>
    <row r="22" spans="2:14">
      <c r="B22" s="311"/>
      <c r="C22" s="312" t="s">
        <v>257</v>
      </c>
      <c r="D22" s="299">
        <v>1373166</v>
      </c>
      <c r="E22" s="299">
        <v>160497</v>
      </c>
      <c r="F22" s="310">
        <f t="shared" si="1"/>
        <v>1533663</v>
      </c>
      <c r="G22" s="299">
        <v>1493293</v>
      </c>
      <c r="H22" s="299">
        <v>1416118</v>
      </c>
      <c r="I22" s="310">
        <f t="shared" si="2"/>
        <v>40370</v>
      </c>
      <c r="N22" s="308"/>
    </row>
    <row r="23" spans="2:14">
      <c r="B23" s="311"/>
      <c r="C23" s="312" t="s">
        <v>258</v>
      </c>
      <c r="D23" s="299">
        <v>47164728</v>
      </c>
      <c r="E23" s="299">
        <v>28462900</v>
      </c>
      <c r="F23" s="310">
        <f t="shared" si="1"/>
        <v>75627628</v>
      </c>
      <c r="G23" s="299">
        <v>57099024</v>
      </c>
      <c r="H23" s="299">
        <v>53610827</v>
      </c>
      <c r="I23" s="310">
        <f t="shared" si="2"/>
        <v>18528604</v>
      </c>
      <c r="N23" s="308"/>
    </row>
    <row r="24" spans="2:14">
      <c r="B24" s="311"/>
      <c r="C24" s="312" t="s">
        <v>259</v>
      </c>
      <c r="D24" s="299">
        <v>664520</v>
      </c>
      <c r="E24" s="299">
        <v>-180221</v>
      </c>
      <c r="F24" s="310">
        <f t="shared" si="1"/>
        <v>484299</v>
      </c>
      <c r="G24" s="299">
        <v>434507</v>
      </c>
      <c r="H24" s="299">
        <v>434507</v>
      </c>
      <c r="I24" s="310">
        <f t="shared" si="2"/>
        <v>49792</v>
      </c>
      <c r="N24" s="308"/>
    </row>
    <row r="25" spans="2:14">
      <c r="B25" s="311"/>
      <c r="C25" s="312" t="s">
        <v>260</v>
      </c>
      <c r="D25" s="299">
        <v>1518102</v>
      </c>
      <c r="E25" s="299">
        <v>-434694</v>
      </c>
      <c r="F25" s="310">
        <f t="shared" si="1"/>
        <v>1083408</v>
      </c>
      <c r="G25" s="299">
        <v>477635</v>
      </c>
      <c r="H25" s="299">
        <v>477635</v>
      </c>
      <c r="I25" s="310">
        <f t="shared" si="2"/>
        <v>605773</v>
      </c>
      <c r="N25" s="308"/>
    </row>
    <row r="26" spans="2:14">
      <c r="B26" s="311"/>
      <c r="C26" s="312" t="s">
        <v>261</v>
      </c>
      <c r="D26" s="299">
        <v>0</v>
      </c>
      <c r="E26" s="299">
        <v>0</v>
      </c>
      <c r="F26" s="310">
        <f t="shared" si="1"/>
        <v>0</v>
      </c>
      <c r="G26" s="299">
        <v>0</v>
      </c>
      <c r="H26" s="299">
        <v>0</v>
      </c>
      <c r="I26" s="310">
        <f t="shared" si="2"/>
        <v>0</v>
      </c>
      <c r="N26" s="308"/>
    </row>
    <row r="27" spans="2:14">
      <c r="B27" s="311"/>
      <c r="C27" s="312" t="s">
        <v>262</v>
      </c>
      <c r="D27" s="299">
        <v>1632436</v>
      </c>
      <c r="E27" s="299">
        <v>475454</v>
      </c>
      <c r="F27" s="310">
        <f t="shared" si="1"/>
        <v>2107890</v>
      </c>
      <c r="G27" s="299">
        <v>2052541</v>
      </c>
      <c r="H27" s="299">
        <v>1932993</v>
      </c>
      <c r="I27" s="310">
        <f t="shared" si="2"/>
        <v>55349</v>
      </c>
      <c r="N27" s="308"/>
    </row>
    <row r="28" spans="2:14">
      <c r="B28" s="455" t="s">
        <v>15</v>
      </c>
      <c r="C28" s="456"/>
      <c r="D28" s="310">
        <f>SUM(D29:D37)</f>
        <v>31510541</v>
      </c>
      <c r="E28" s="310">
        <f t="shared" ref="E28" si="3">SUM(E29:E37)</f>
        <v>14445130</v>
      </c>
      <c r="F28" s="310">
        <f t="shared" si="1"/>
        <v>45955671</v>
      </c>
      <c r="G28" s="310">
        <f t="shared" ref="G28:H28" si="4">SUM(G29:G37)</f>
        <v>39242539</v>
      </c>
      <c r="H28" s="310">
        <f t="shared" si="4"/>
        <v>36170304</v>
      </c>
      <c r="I28" s="310">
        <f t="shared" si="2"/>
        <v>6713132</v>
      </c>
      <c r="N28" s="308"/>
    </row>
    <row r="29" spans="2:14">
      <c r="B29" s="311"/>
      <c r="C29" s="312" t="s">
        <v>263</v>
      </c>
      <c r="D29" s="299">
        <v>10333328</v>
      </c>
      <c r="E29" s="299">
        <v>4323864</v>
      </c>
      <c r="F29" s="310">
        <f t="shared" si="1"/>
        <v>14657192</v>
      </c>
      <c r="G29" s="299">
        <v>14653171</v>
      </c>
      <c r="H29" s="299">
        <v>13748492</v>
      </c>
      <c r="I29" s="310">
        <f t="shared" si="2"/>
        <v>4021</v>
      </c>
      <c r="N29" s="308"/>
    </row>
    <row r="30" spans="2:14">
      <c r="B30" s="311"/>
      <c r="C30" s="312" t="s">
        <v>264</v>
      </c>
      <c r="D30" s="299">
        <v>1940000</v>
      </c>
      <c r="E30" s="299">
        <v>-1429562</v>
      </c>
      <c r="F30" s="310">
        <f t="shared" si="1"/>
        <v>510438</v>
      </c>
      <c r="G30" s="299">
        <v>510438</v>
      </c>
      <c r="H30" s="299">
        <v>505494</v>
      </c>
      <c r="I30" s="310">
        <f t="shared" si="2"/>
        <v>0</v>
      </c>
    </row>
    <row r="31" spans="2:14">
      <c r="B31" s="311"/>
      <c r="C31" s="312" t="s">
        <v>265</v>
      </c>
      <c r="D31" s="299">
        <v>6018894</v>
      </c>
      <c r="E31" s="299">
        <v>6499218</v>
      </c>
      <c r="F31" s="310">
        <f t="shared" si="1"/>
        <v>12518112</v>
      </c>
      <c r="G31" s="299">
        <v>6323457</v>
      </c>
      <c r="H31" s="299">
        <v>5787558</v>
      </c>
      <c r="I31" s="310">
        <f t="shared" si="2"/>
        <v>6194655</v>
      </c>
    </row>
    <row r="32" spans="2:14">
      <c r="B32" s="311"/>
      <c r="C32" s="312" t="s">
        <v>266</v>
      </c>
      <c r="D32" s="299">
        <v>3189726</v>
      </c>
      <c r="E32" s="299">
        <v>-2831111</v>
      </c>
      <c r="F32" s="310">
        <f t="shared" si="1"/>
        <v>358615</v>
      </c>
      <c r="G32" s="299">
        <v>356860</v>
      </c>
      <c r="H32" s="299">
        <v>241260</v>
      </c>
      <c r="I32" s="310">
        <f t="shared" si="2"/>
        <v>1755</v>
      </c>
    </row>
    <row r="33" spans="2:9">
      <c r="B33" s="311"/>
      <c r="C33" s="312" t="s">
        <v>267</v>
      </c>
      <c r="D33" s="299">
        <v>8363746</v>
      </c>
      <c r="E33" s="299">
        <v>-1425752</v>
      </c>
      <c r="F33" s="310">
        <f t="shared" si="1"/>
        <v>6937994</v>
      </c>
      <c r="G33" s="299">
        <v>6936938</v>
      </c>
      <c r="H33" s="299">
        <v>5957764</v>
      </c>
      <c r="I33" s="310">
        <f t="shared" si="2"/>
        <v>1056</v>
      </c>
    </row>
    <row r="34" spans="2:9">
      <c r="B34" s="311"/>
      <c r="C34" s="312" t="s">
        <v>268</v>
      </c>
      <c r="D34" s="299">
        <v>87100</v>
      </c>
      <c r="E34" s="299">
        <v>-86660</v>
      </c>
      <c r="F34" s="310">
        <f t="shared" si="1"/>
        <v>440</v>
      </c>
      <c r="G34" s="299">
        <v>440</v>
      </c>
      <c r="H34" s="299">
        <v>440</v>
      </c>
      <c r="I34" s="310">
        <f t="shared" si="2"/>
        <v>0</v>
      </c>
    </row>
    <row r="35" spans="2:9">
      <c r="B35" s="311"/>
      <c r="C35" s="312" t="s">
        <v>269</v>
      </c>
      <c r="D35" s="299">
        <v>927616</v>
      </c>
      <c r="E35" s="299">
        <v>-150814</v>
      </c>
      <c r="F35" s="310">
        <f t="shared" si="1"/>
        <v>776802</v>
      </c>
      <c r="G35" s="299">
        <v>269468</v>
      </c>
      <c r="H35" s="299">
        <v>253695</v>
      </c>
      <c r="I35" s="310">
        <f t="shared" si="2"/>
        <v>507334</v>
      </c>
    </row>
    <row r="36" spans="2:9">
      <c r="B36" s="311"/>
      <c r="C36" s="312" t="s">
        <v>270</v>
      </c>
      <c r="D36" s="299">
        <v>195085</v>
      </c>
      <c r="E36" s="299">
        <v>-188727</v>
      </c>
      <c r="F36" s="310">
        <f t="shared" si="1"/>
        <v>6358</v>
      </c>
      <c r="G36" s="299">
        <v>2773</v>
      </c>
      <c r="H36" s="299">
        <v>2773</v>
      </c>
      <c r="I36" s="310">
        <f t="shared" si="2"/>
        <v>3585</v>
      </c>
    </row>
    <row r="37" spans="2:9">
      <c r="B37" s="311"/>
      <c r="C37" s="312" t="s">
        <v>271</v>
      </c>
      <c r="D37" s="299">
        <v>455046</v>
      </c>
      <c r="E37" s="299">
        <v>9734674</v>
      </c>
      <c r="F37" s="310">
        <f t="shared" si="1"/>
        <v>10189720</v>
      </c>
      <c r="G37" s="299">
        <v>10188994</v>
      </c>
      <c r="H37" s="299">
        <v>9672828</v>
      </c>
      <c r="I37" s="310">
        <f t="shared" si="2"/>
        <v>726</v>
      </c>
    </row>
    <row r="38" spans="2:9">
      <c r="B38" s="455" t="s">
        <v>223</v>
      </c>
      <c r="C38" s="456"/>
      <c r="D38" s="310">
        <f>SUM(D39:D47)</f>
        <v>0</v>
      </c>
      <c r="E38" s="310">
        <f>SUM(E39:E47)</f>
        <v>0</v>
      </c>
      <c r="F38" s="310">
        <f t="shared" si="1"/>
        <v>0</v>
      </c>
      <c r="G38" s="310">
        <f t="shared" ref="G38:H38" si="5">SUM(G39:G47)</f>
        <v>0</v>
      </c>
      <c r="H38" s="310">
        <f t="shared" si="5"/>
        <v>0</v>
      </c>
      <c r="I38" s="310">
        <f t="shared" si="2"/>
        <v>0</v>
      </c>
    </row>
    <row r="39" spans="2:9">
      <c r="B39" s="311"/>
      <c r="C39" s="312" t="s">
        <v>20</v>
      </c>
      <c r="D39" s="299">
        <v>0</v>
      </c>
      <c r="E39" s="299">
        <v>0</v>
      </c>
      <c r="F39" s="310">
        <f t="shared" si="1"/>
        <v>0</v>
      </c>
      <c r="G39" s="299">
        <v>0</v>
      </c>
      <c r="H39" s="299">
        <v>0</v>
      </c>
      <c r="I39" s="310">
        <f t="shared" si="2"/>
        <v>0</v>
      </c>
    </row>
    <row r="40" spans="2:9">
      <c r="B40" s="311"/>
      <c r="C40" s="312" t="s">
        <v>22</v>
      </c>
      <c r="D40" s="299">
        <v>0</v>
      </c>
      <c r="E40" s="299">
        <v>0</v>
      </c>
      <c r="F40" s="310">
        <f t="shared" si="1"/>
        <v>0</v>
      </c>
      <c r="G40" s="299">
        <v>0</v>
      </c>
      <c r="H40" s="299">
        <v>0</v>
      </c>
      <c r="I40" s="310">
        <f t="shared" si="2"/>
        <v>0</v>
      </c>
    </row>
    <row r="41" spans="2:9">
      <c r="B41" s="311"/>
      <c r="C41" s="312" t="s">
        <v>24</v>
      </c>
      <c r="D41" s="299">
        <v>0</v>
      </c>
      <c r="E41" s="299">
        <v>0</v>
      </c>
      <c r="F41" s="310">
        <f t="shared" si="1"/>
        <v>0</v>
      </c>
      <c r="G41" s="299">
        <v>0</v>
      </c>
      <c r="H41" s="299">
        <v>0</v>
      </c>
      <c r="I41" s="310">
        <f t="shared" si="2"/>
        <v>0</v>
      </c>
    </row>
    <row r="42" spans="2:9">
      <c r="B42" s="311"/>
      <c r="C42" s="312" t="s">
        <v>25</v>
      </c>
      <c r="D42" s="299">
        <v>0</v>
      </c>
      <c r="E42" s="299">
        <v>0</v>
      </c>
      <c r="F42" s="310">
        <f t="shared" si="1"/>
        <v>0</v>
      </c>
      <c r="G42" s="299">
        <v>0</v>
      </c>
      <c r="H42" s="299">
        <v>0</v>
      </c>
      <c r="I42" s="310">
        <f t="shared" si="2"/>
        <v>0</v>
      </c>
    </row>
    <row r="43" spans="2:9">
      <c r="B43" s="311"/>
      <c r="C43" s="312" t="s">
        <v>27</v>
      </c>
      <c r="D43" s="299">
        <v>0</v>
      </c>
      <c r="E43" s="299">
        <v>0</v>
      </c>
      <c r="F43" s="310">
        <f t="shared" si="1"/>
        <v>0</v>
      </c>
      <c r="G43" s="299">
        <v>0</v>
      </c>
      <c r="H43" s="299">
        <v>0</v>
      </c>
      <c r="I43" s="310">
        <f t="shared" si="2"/>
        <v>0</v>
      </c>
    </row>
    <row r="44" spans="2:9">
      <c r="B44" s="311"/>
      <c r="C44" s="312" t="s">
        <v>272</v>
      </c>
      <c r="D44" s="299">
        <v>0</v>
      </c>
      <c r="E44" s="299">
        <v>0</v>
      </c>
      <c r="F44" s="310">
        <f t="shared" si="1"/>
        <v>0</v>
      </c>
      <c r="G44" s="299">
        <v>0</v>
      </c>
      <c r="H44" s="299">
        <v>0</v>
      </c>
      <c r="I44" s="310">
        <f t="shared" si="2"/>
        <v>0</v>
      </c>
    </row>
    <row r="45" spans="2:9">
      <c r="B45" s="311"/>
      <c r="C45" s="312" t="s">
        <v>31</v>
      </c>
      <c r="D45" s="299">
        <v>0</v>
      </c>
      <c r="E45" s="299">
        <v>0</v>
      </c>
      <c r="F45" s="310">
        <f t="shared" si="1"/>
        <v>0</v>
      </c>
      <c r="G45" s="299">
        <v>0</v>
      </c>
      <c r="H45" s="299">
        <v>0</v>
      </c>
      <c r="I45" s="310">
        <f t="shared" si="2"/>
        <v>0</v>
      </c>
    </row>
    <row r="46" spans="2:9">
      <c r="B46" s="311"/>
      <c r="C46" s="312" t="s">
        <v>32</v>
      </c>
      <c r="D46" s="299">
        <v>0</v>
      </c>
      <c r="E46" s="299">
        <v>0</v>
      </c>
      <c r="F46" s="310">
        <f t="shared" si="1"/>
        <v>0</v>
      </c>
      <c r="G46" s="299">
        <v>0</v>
      </c>
      <c r="H46" s="299">
        <v>0</v>
      </c>
      <c r="I46" s="310">
        <f t="shared" si="2"/>
        <v>0</v>
      </c>
    </row>
    <row r="47" spans="2:9">
      <c r="B47" s="311"/>
      <c r="C47" s="312" t="s">
        <v>34</v>
      </c>
      <c r="D47" s="299">
        <v>0</v>
      </c>
      <c r="E47" s="299">
        <v>0</v>
      </c>
      <c r="F47" s="310">
        <f t="shared" si="1"/>
        <v>0</v>
      </c>
      <c r="G47" s="299">
        <v>0</v>
      </c>
      <c r="H47" s="299">
        <v>0</v>
      </c>
      <c r="I47" s="310">
        <f t="shared" si="2"/>
        <v>0</v>
      </c>
    </row>
    <row r="48" spans="2:9">
      <c r="B48" s="455" t="s">
        <v>273</v>
      </c>
      <c r="C48" s="456"/>
      <c r="D48" s="310">
        <f>SUM(D49:D57)</f>
        <v>10129051</v>
      </c>
      <c r="E48" s="310">
        <f>SUM(E49:E57)</f>
        <v>16292087</v>
      </c>
      <c r="F48" s="310">
        <f t="shared" si="1"/>
        <v>26421138</v>
      </c>
      <c r="G48" s="310">
        <f t="shared" ref="G48:H48" si="6">SUM(G49:G57)</f>
        <v>5522414</v>
      </c>
      <c r="H48" s="310">
        <f t="shared" si="6"/>
        <v>5503214</v>
      </c>
      <c r="I48" s="310">
        <f t="shared" si="2"/>
        <v>20898724</v>
      </c>
    </row>
    <row r="49" spans="2:9">
      <c r="B49" s="311"/>
      <c r="C49" s="312" t="s">
        <v>274</v>
      </c>
      <c r="D49" s="299">
        <v>250876</v>
      </c>
      <c r="E49" s="299">
        <v>8169499</v>
      </c>
      <c r="F49" s="310">
        <f t="shared" si="1"/>
        <v>8420375</v>
      </c>
      <c r="G49" s="299">
        <v>1017146</v>
      </c>
      <c r="H49" s="299">
        <v>1017146</v>
      </c>
      <c r="I49" s="310">
        <f t="shared" si="2"/>
        <v>7403229</v>
      </c>
    </row>
    <row r="50" spans="2:9">
      <c r="B50" s="311"/>
      <c r="C50" s="312" t="s">
        <v>275</v>
      </c>
      <c r="D50" s="299">
        <v>0</v>
      </c>
      <c r="E50" s="299">
        <v>529758</v>
      </c>
      <c r="F50" s="310">
        <f t="shared" si="1"/>
        <v>529758</v>
      </c>
      <c r="G50" s="299">
        <v>524111</v>
      </c>
      <c r="H50" s="299">
        <v>524111</v>
      </c>
      <c r="I50" s="310">
        <f t="shared" si="2"/>
        <v>5647</v>
      </c>
    </row>
    <row r="51" spans="2:9">
      <c r="B51" s="311"/>
      <c r="C51" s="312" t="s">
        <v>276</v>
      </c>
      <c r="D51" s="299">
        <v>9878175</v>
      </c>
      <c r="E51" s="299">
        <v>7258436</v>
      </c>
      <c r="F51" s="310">
        <f t="shared" si="1"/>
        <v>17136611</v>
      </c>
      <c r="G51" s="299">
        <v>3646763</v>
      </c>
      <c r="H51" s="299">
        <v>3627563</v>
      </c>
      <c r="I51" s="310">
        <f t="shared" si="2"/>
        <v>13489848</v>
      </c>
    </row>
    <row r="52" spans="2:9">
      <c r="B52" s="311"/>
      <c r="C52" s="312" t="s">
        <v>277</v>
      </c>
      <c r="D52" s="299">
        <v>0</v>
      </c>
      <c r="E52" s="299">
        <v>0</v>
      </c>
      <c r="F52" s="310">
        <f t="shared" si="1"/>
        <v>0</v>
      </c>
      <c r="G52" s="299">
        <v>0</v>
      </c>
      <c r="H52" s="299">
        <v>0</v>
      </c>
      <c r="I52" s="310">
        <f t="shared" si="2"/>
        <v>0</v>
      </c>
    </row>
    <row r="53" spans="2:9">
      <c r="B53" s="311"/>
      <c r="C53" s="312" t="s">
        <v>278</v>
      </c>
      <c r="D53" s="299">
        <v>0</v>
      </c>
      <c r="E53" s="299">
        <v>0</v>
      </c>
      <c r="F53" s="310">
        <f t="shared" si="1"/>
        <v>0</v>
      </c>
      <c r="G53" s="299">
        <v>0</v>
      </c>
      <c r="H53" s="299">
        <v>0</v>
      </c>
      <c r="I53" s="310">
        <f t="shared" si="2"/>
        <v>0</v>
      </c>
    </row>
    <row r="54" spans="2:9">
      <c r="B54" s="311"/>
      <c r="C54" s="312" t="s">
        <v>279</v>
      </c>
      <c r="D54" s="299">
        <v>0</v>
      </c>
      <c r="E54" s="299">
        <v>334394</v>
      </c>
      <c r="F54" s="310">
        <f t="shared" si="1"/>
        <v>334394</v>
      </c>
      <c r="G54" s="299">
        <v>334394</v>
      </c>
      <c r="H54" s="299">
        <v>334394</v>
      </c>
      <c r="I54" s="310">
        <f t="shared" si="2"/>
        <v>0</v>
      </c>
    </row>
    <row r="55" spans="2:9">
      <c r="B55" s="311"/>
      <c r="C55" s="312" t="s">
        <v>280</v>
      </c>
      <c r="D55" s="299">
        <v>0</v>
      </c>
      <c r="E55" s="299">
        <v>0</v>
      </c>
      <c r="F55" s="310">
        <f t="shared" si="1"/>
        <v>0</v>
      </c>
      <c r="G55" s="299">
        <v>0</v>
      </c>
      <c r="H55" s="299">
        <v>0</v>
      </c>
      <c r="I55" s="310">
        <f t="shared" si="2"/>
        <v>0</v>
      </c>
    </row>
    <row r="56" spans="2:9">
      <c r="B56" s="311"/>
      <c r="C56" s="312" t="s">
        <v>281</v>
      </c>
      <c r="D56" s="299">
        <v>0</v>
      </c>
      <c r="E56" s="299">
        <v>0</v>
      </c>
      <c r="F56" s="310">
        <f t="shared" si="1"/>
        <v>0</v>
      </c>
      <c r="G56" s="299">
        <v>0</v>
      </c>
      <c r="H56" s="299">
        <v>0</v>
      </c>
      <c r="I56" s="310">
        <f t="shared" si="2"/>
        <v>0</v>
      </c>
    </row>
    <row r="57" spans="2:9">
      <c r="B57" s="311"/>
      <c r="C57" s="312" t="s">
        <v>98</v>
      </c>
      <c r="D57" s="299">
        <v>0</v>
      </c>
      <c r="E57" s="299">
        <v>0</v>
      </c>
      <c r="F57" s="310">
        <f t="shared" si="1"/>
        <v>0</v>
      </c>
      <c r="G57" s="299">
        <v>0</v>
      </c>
      <c r="H57" s="299">
        <v>0</v>
      </c>
      <c r="I57" s="310">
        <f t="shared" si="2"/>
        <v>0</v>
      </c>
    </row>
    <row r="58" spans="2:9">
      <c r="B58" s="455" t="s">
        <v>57</v>
      </c>
      <c r="C58" s="456"/>
      <c r="D58" s="310">
        <f>SUM(D59:D61)</f>
        <v>0</v>
      </c>
      <c r="E58" s="310">
        <f>SUM(E59:E61)</f>
        <v>0</v>
      </c>
      <c r="F58" s="310">
        <f t="shared" si="1"/>
        <v>0</v>
      </c>
      <c r="G58" s="310">
        <f t="shared" ref="G58:H58" si="7">SUM(G59:G61)</f>
        <v>0</v>
      </c>
      <c r="H58" s="310">
        <f t="shared" si="7"/>
        <v>0</v>
      </c>
      <c r="I58" s="310">
        <f t="shared" si="2"/>
        <v>0</v>
      </c>
    </row>
    <row r="59" spans="2:9">
      <c r="B59" s="311"/>
      <c r="C59" s="312" t="s">
        <v>282</v>
      </c>
      <c r="D59" s="299">
        <v>0</v>
      </c>
      <c r="E59" s="299">
        <v>0</v>
      </c>
      <c r="F59" s="310">
        <f t="shared" si="1"/>
        <v>0</v>
      </c>
      <c r="G59" s="299">
        <v>0</v>
      </c>
      <c r="H59" s="299">
        <v>0</v>
      </c>
      <c r="I59" s="310">
        <f t="shared" si="2"/>
        <v>0</v>
      </c>
    </row>
    <row r="60" spans="2:9">
      <c r="B60" s="311"/>
      <c r="C60" s="312" t="s">
        <v>283</v>
      </c>
      <c r="D60" s="299">
        <v>0</v>
      </c>
      <c r="E60" s="299">
        <v>0</v>
      </c>
      <c r="F60" s="310">
        <f t="shared" si="1"/>
        <v>0</v>
      </c>
      <c r="G60" s="299">
        <v>0</v>
      </c>
      <c r="H60" s="299">
        <v>0</v>
      </c>
      <c r="I60" s="310">
        <f t="shared" si="2"/>
        <v>0</v>
      </c>
    </row>
    <row r="61" spans="2:9">
      <c r="B61" s="311"/>
      <c r="C61" s="312" t="s">
        <v>284</v>
      </c>
      <c r="D61" s="299">
        <v>0</v>
      </c>
      <c r="E61" s="299">
        <v>0</v>
      </c>
      <c r="F61" s="310">
        <f t="shared" si="1"/>
        <v>0</v>
      </c>
      <c r="G61" s="299">
        <v>0</v>
      </c>
      <c r="H61" s="299">
        <v>0</v>
      </c>
      <c r="I61" s="310">
        <f t="shared" si="2"/>
        <v>0</v>
      </c>
    </row>
    <row r="62" spans="2:9">
      <c r="B62" s="455" t="s">
        <v>285</v>
      </c>
      <c r="C62" s="456"/>
      <c r="D62" s="310">
        <f>SUM(D63:D69)</f>
        <v>0</v>
      </c>
      <c r="E62" s="310">
        <f>SUM(E63:E69)</f>
        <v>0</v>
      </c>
      <c r="F62" s="310">
        <f t="shared" si="1"/>
        <v>0</v>
      </c>
      <c r="G62" s="310">
        <f t="shared" ref="G62:H62" si="8">SUM(G63:G69)</f>
        <v>0</v>
      </c>
      <c r="H62" s="310">
        <f t="shared" si="8"/>
        <v>0</v>
      </c>
      <c r="I62" s="310">
        <f t="shared" si="2"/>
        <v>0</v>
      </c>
    </row>
    <row r="63" spans="2:9">
      <c r="B63" s="311"/>
      <c r="C63" s="312" t="s">
        <v>286</v>
      </c>
      <c r="D63" s="299">
        <v>0</v>
      </c>
      <c r="E63" s="299">
        <v>0</v>
      </c>
      <c r="F63" s="310">
        <f t="shared" si="1"/>
        <v>0</v>
      </c>
      <c r="G63" s="299">
        <v>0</v>
      </c>
      <c r="H63" s="299">
        <v>0</v>
      </c>
      <c r="I63" s="310">
        <f t="shared" si="2"/>
        <v>0</v>
      </c>
    </row>
    <row r="64" spans="2:9">
      <c r="B64" s="311"/>
      <c r="C64" s="312" t="s">
        <v>287</v>
      </c>
      <c r="D64" s="299">
        <v>0</v>
      </c>
      <c r="E64" s="299">
        <v>0</v>
      </c>
      <c r="F64" s="310">
        <f t="shared" si="1"/>
        <v>0</v>
      </c>
      <c r="G64" s="299">
        <v>0</v>
      </c>
      <c r="H64" s="299">
        <v>0</v>
      </c>
      <c r="I64" s="310">
        <f t="shared" si="2"/>
        <v>0</v>
      </c>
    </row>
    <row r="65" spans="2:9">
      <c r="B65" s="311"/>
      <c r="C65" s="312" t="s">
        <v>288</v>
      </c>
      <c r="D65" s="299">
        <v>0</v>
      </c>
      <c r="E65" s="299">
        <v>0</v>
      </c>
      <c r="F65" s="310">
        <f t="shared" si="1"/>
        <v>0</v>
      </c>
      <c r="G65" s="299">
        <v>0</v>
      </c>
      <c r="H65" s="299">
        <v>0</v>
      </c>
      <c r="I65" s="310">
        <f t="shared" si="2"/>
        <v>0</v>
      </c>
    </row>
    <row r="66" spans="2:9">
      <c r="B66" s="311"/>
      <c r="C66" s="312" t="s">
        <v>289</v>
      </c>
      <c r="D66" s="299">
        <v>0</v>
      </c>
      <c r="E66" s="299">
        <v>0</v>
      </c>
      <c r="F66" s="310">
        <f t="shared" si="1"/>
        <v>0</v>
      </c>
      <c r="G66" s="299">
        <v>0</v>
      </c>
      <c r="H66" s="299">
        <v>0</v>
      </c>
      <c r="I66" s="310">
        <f t="shared" si="2"/>
        <v>0</v>
      </c>
    </row>
    <row r="67" spans="2:9">
      <c r="B67" s="311"/>
      <c r="C67" s="312" t="s">
        <v>290</v>
      </c>
      <c r="D67" s="299">
        <v>0</v>
      </c>
      <c r="E67" s="299">
        <v>0</v>
      </c>
      <c r="F67" s="310">
        <f t="shared" si="1"/>
        <v>0</v>
      </c>
      <c r="G67" s="299">
        <v>0</v>
      </c>
      <c r="H67" s="299">
        <v>0</v>
      </c>
      <c r="I67" s="310">
        <f t="shared" si="2"/>
        <v>0</v>
      </c>
    </row>
    <row r="68" spans="2:9">
      <c r="B68" s="311"/>
      <c r="C68" s="312" t="s">
        <v>291</v>
      </c>
      <c r="D68" s="299">
        <v>0</v>
      </c>
      <c r="E68" s="299">
        <v>0</v>
      </c>
      <c r="F68" s="310">
        <f t="shared" si="1"/>
        <v>0</v>
      </c>
      <c r="G68" s="299">
        <v>0</v>
      </c>
      <c r="H68" s="299">
        <v>0</v>
      </c>
      <c r="I68" s="310">
        <f t="shared" si="2"/>
        <v>0</v>
      </c>
    </row>
    <row r="69" spans="2:9">
      <c r="B69" s="311"/>
      <c r="C69" s="312" t="s">
        <v>292</v>
      </c>
      <c r="D69" s="299">
        <v>0</v>
      </c>
      <c r="E69" s="299">
        <v>0</v>
      </c>
      <c r="F69" s="310">
        <f t="shared" si="1"/>
        <v>0</v>
      </c>
      <c r="G69" s="299">
        <v>0</v>
      </c>
      <c r="H69" s="299">
        <v>0</v>
      </c>
      <c r="I69" s="310">
        <f t="shared" si="2"/>
        <v>0</v>
      </c>
    </row>
    <row r="70" spans="2:9">
      <c r="B70" s="433" t="s">
        <v>28</v>
      </c>
      <c r="C70" s="427"/>
      <c r="D70" s="310">
        <f>SUM(D71:D73)</f>
        <v>0</v>
      </c>
      <c r="E70" s="310">
        <f>SUM(E71:E73)</f>
        <v>0</v>
      </c>
      <c r="F70" s="310">
        <f t="shared" si="1"/>
        <v>0</v>
      </c>
      <c r="G70" s="310">
        <f t="shared" ref="G70:H70" si="9">SUM(G71:G73)</f>
        <v>0</v>
      </c>
      <c r="H70" s="310">
        <f t="shared" si="9"/>
        <v>0</v>
      </c>
      <c r="I70" s="310">
        <f t="shared" si="2"/>
        <v>0</v>
      </c>
    </row>
    <row r="71" spans="2:9">
      <c r="B71" s="311"/>
      <c r="C71" s="312" t="s">
        <v>38</v>
      </c>
      <c r="D71" s="299">
        <v>0</v>
      </c>
      <c r="E71" s="299">
        <v>0</v>
      </c>
      <c r="F71" s="310">
        <f t="shared" si="1"/>
        <v>0</v>
      </c>
      <c r="G71" s="299">
        <v>0</v>
      </c>
      <c r="H71" s="299">
        <v>0</v>
      </c>
      <c r="I71" s="310">
        <f t="shared" si="2"/>
        <v>0</v>
      </c>
    </row>
    <row r="72" spans="2:9">
      <c r="B72" s="311"/>
      <c r="C72" s="312" t="s">
        <v>40</v>
      </c>
      <c r="D72" s="299">
        <v>0</v>
      </c>
      <c r="E72" s="299">
        <v>0</v>
      </c>
      <c r="F72" s="310">
        <f t="shared" si="1"/>
        <v>0</v>
      </c>
      <c r="G72" s="299">
        <v>0</v>
      </c>
      <c r="H72" s="299">
        <v>0</v>
      </c>
      <c r="I72" s="310">
        <f t="shared" si="2"/>
        <v>0</v>
      </c>
    </row>
    <row r="73" spans="2:9">
      <c r="B73" s="311"/>
      <c r="C73" s="312" t="s">
        <v>42</v>
      </c>
      <c r="D73" s="299">
        <v>0</v>
      </c>
      <c r="E73" s="299">
        <v>0</v>
      </c>
      <c r="F73" s="310">
        <f t="shared" si="1"/>
        <v>0</v>
      </c>
      <c r="G73" s="299">
        <v>0</v>
      </c>
      <c r="H73" s="299">
        <v>0</v>
      </c>
      <c r="I73" s="310">
        <f t="shared" si="2"/>
        <v>0</v>
      </c>
    </row>
    <row r="74" spans="2:9">
      <c r="B74" s="455" t="s">
        <v>293</v>
      </c>
      <c r="C74" s="456"/>
      <c r="D74" s="310">
        <f>SUM(D75:D81)</f>
        <v>0</v>
      </c>
      <c r="E74" s="310">
        <f t="shared" ref="E74" si="10">SUM(E75:E81)</f>
        <v>0</v>
      </c>
      <c r="F74" s="310">
        <f t="shared" si="1"/>
        <v>0</v>
      </c>
      <c r="G74" s="310">
        <f t="shared" ref="G74:H74" si="11">SUM(G75:G81)</f>
        <v>0</v>
      </c>
      <c r="H74" s="310">
        <f t="shared" si="11"/>
        <v>0</v>
      </c>
      <c r="I74" s="310">
        <f t="shared" si="2"/>
        <v>0</v>
      </c>
    </row>
    <row r="75" spans="2:9">
      <c r="B75" s="311"/>
      <c r="C75" s="312" t="s">
        <v>294</v>
      </c>
      <c r="D75" s="299">
        <v>0</v>
      </c>
      <c r="E75" s="299">
        <v>0</v>
      </c>
      <c r="F75" s="310">
        <f t="shared" ref="F75:F81" si="12">+D75+E75</f>
        <v>0</v>
      </c>
      <c r="G75" s="299">
        <v>0</v>
      </c>
      <c r="H75" s="299">
        <v>0</v>
      </c>
      <c r="I75" s="310">
        <f t="shared" ref="I75:I81" si="13">+F75-G75</f>
        <v>0</v>
      </c>
    </row>
    <row r="76" spans="2:9">
      <c r="B76" s="311"/>
      <c r="C76" s="312" t="s">
        <v>45</v>
      </c>
      <c r="D76" s="299">
        <v>0</v>
      </c>
      <c r="E76" s="299">
        <v>0</v>
      </c>
      <c r="F76" s="310">
        <f t="shared" si="12"/>
        <v>0</v>
      </c>
      <c r="G76" s="299">
        <v>0</v>
      </c>
      <c r="H76" s="299">
        <v>0</v>
      </c>
      <c r="I76" s="310">
        <f t="shared" si="13"/>
        <v>0</v>
      </c>
    </row>
    <row r="77" spans="2:9">
      <c r="B77" s="311"/>
      <c r="C77" s="312" t="s">
        <v>46</v>
      </c>
      <c r="D77" s="299">
        <v>0</v>
      </c>
      <c r="E77" s="299">
        <v>0</v>
      </c>
      <c r="F77" s="310">
        <f t="shared" si="12"/>
        <v>0</v>
      </c>
      <c r="G77" s="299">
        <v>0</v>
      </c>
      <c r="H77" s="299">
        <v>0</v>
      </c>
      <c r="I77" s="310">
        <f t="shared" si="13"/>
        <v>0</v>
      </c>
    </row>
    <row r="78" spans="2:9">
      <c r="B78" s="311"/>
      <c r="C78" s="312" t="s">
        <v>47</v>
      </c>
      <c r="D78" s="299">
        <v>0</v>
      </c>
      <c r="E78" s="299">
        <v>0</v>
      </c>
      <c r="F78" s="310">
        <f t="shared" si="12"/>
        <v>0</v>
      </c>
      <c r="G78" s="299">
        <v>0</v>
      </c>
      <c r="H78" s="299">
        <v>0</v>
      </c>
      <c r="I78" s="310">
        <f t="shared" si="13"/>
        <v>0</v>
      </c>
    </row>
    <row r="79" spans="2:9">
      <c r="B79" s="311"/>
      <c r="C79" s="312" t="s">
        <v>48</v>
      </c>
      <c r="D79" s="299">
        <v>0</v>
      </c>
      <c r="E79" s="299">
        <v>0</v>
      </c>
      <c r="F79" s="310">
        <f t="shared" si="12"/>
        <v>0</v>
      </c>
      <c r="G79" s="299">
        <v>0</v>
      </c>
      <c r="H79" s="299">
        <v>0</v>
      </c>
      <c r="I79" s="310">
        <f t="shared" si="13"/>
        <v>0</v>
      </c>
    </row>
    <row r="80" spans="2:9">
      <c r="B80" s="311"/>
      <c r="C80" s="312" t="s">
        <v>49</v>
      </c>
      <c r="D80" s="299">
        <v>0</v>
      </c>
      <c r="E80" s="299">
        <v>0</v>
      </c>
      <c r="F80" s="310">
        <f t="shared" si="12"/>
        <v>0</v>
      </c>
      <c r="G80" s="299">
        <v>0</v>
      </c>
      <c r="H80" s="299">
        <v>0</v>
      </c>
      <c r="I80" s="310">
        <f t="shared" si="13"/>
        <v>0</v>
      </c>
    </row>
    <row r="81" spans="1:13">
      <c r="B81" s="311"/>
      <c r="C81" s="312" t="s">
        <v>295</v>
      </c>
      <c r="D81" s="299">
        <v>0</v>
      </c>
      <c r="E81" s="299">
        <v>0</v>
      </c>
      <c r="F81" s="310">
        <f t="shared" si="12"/>
        <v>0</v>
      </c>
      <c r="G81" s="299">
        <v>0</v>
      </c>
      <c r="H81" s="299">
        <v>0</v>
      </c>
      <c r="I81" s="310">
        <f t="shared" si="13"/>
        <v>0</v>
      </c>
    </row>
    <row r="82" spans="1:13" s="294" customFormat="1">
      <c r="A82" s="290"/>
      <c r="B82" s="314"/>
      <c r="C82" s="315" t="s">
        <v>240</v>
      </c>
      <c r="D82" s="316">
        <f>+D10+D18+D28+D38+D48+D58+D62+D70+D74</f>
        <v>226041638</v>
      </c>
      <c r="E82" s="316">
        <f t="shared" ref="E82:H82" si="14">+E10+E18+E28+E38+E48+E58+E62+E70+E74</f>
        <v>122922572</v>
      </c>
      <c r="F82" s="316">
        <f t="shared" si="14"/>
        <v>348964210</v>
      </c>
      <c r="G82" s="316">
        <f t="shared" si="14"/>
        <v>301189650</v>
      </c>
      <c r="H82" s="316">
        <f t="shared" si="14"/>
        <v>279737823</v>
      </c>
      <c r="I82" s="316">
        <f>+I10+I18+I28+I38+I48+I58+I62+I70+I74</f>
        <v>47774560</v>
      </c>
      <c r="J82" s="290"/>
      <c r="L82" s="317"/>
      <c r="M82" s="317"/>
    </row>
    <row r="84" spans="1:13" ht="15.75">
      <c r="D84" s="318" t="str">
        <f>IF(CAdmon!D22=COG!D82," ","ERROR")</f>
        <v xml:space="preserve"> </v>
      </c>
      <c r="E84" s="318" t="str">
        <f>IF(CAdmon!E22=COG!E82," ","ERROR")</f>
        <v xml:space="preserve"> </v>
      </c>
      <c r="F84" s="318" t="str">
        <f>IF(CAdmon!F22=COG!F82," ","ERROR")</f>
        <v xml:space="preserve"> </v>
      </c>
      <c r="G84" s="318" t="str">
        <f>IF(CAdmon!G22=COG!G82," ","ERROR")</f>
        <v xml:space="preserve"> </v>
      </c>
      <c r="H84" s="318" t="str">
        <f>IF(CAdmon!H22=COG!H82," ","ERROR")</f>
        <v xml:space="preserve"> </v>
      </c>
      <c r="I84" s="318" t="str">
        <f>IF(CAdmon!I22=COG!I82," ","ERROR")</f>
        <v xml:space="preserve"> </v>
      </c>
    </row>
  </sheetData>
  <mergeCells count="17">
    <mergeCell ref="B7:C9"/>
    <mergeCell ref="D7:H7"/>
    <mergeCell ref="I7:I8"/>
    <mergeCell ref="B1:I1"/>
    <mergeCell ref="B2:I2"/>
    <mergeCell ref="B3:I3"/>
    <mergeCell ref="B4:I4"/>
    <mergeCell ref="B5:I5"/>
    <mergeCell ref="B62:C62"/>
    <mergeCell ref="B70:C70"/>
    <mergeCell ref="B74:C74"/>
    <mergeCell ref="B10:C10"/>
    <mergeCell ref="B18:C18"/>
    <mergeCell ref="B28:C28"/>
    <mergeCell ref="B38:C38"/>
    <mergeCell ref="B48:C48"/>
    <mergeCell ref="B58:C58"/>
  </mergeCells>
  <pageMargins left="0.7" right="0.7" top="0.75" bottom="0.75" header="0.3" footer="0.3"/>
  <pageSetup scale="8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40" workbookViewId="0">
      <selection activeCell="D14" sqref="D14"/>
    </sheetView>
  </sheetViews>
  <sheetFormatPr baseColWidth="10" defaultRowHeight="15"/>
  <cols>
    <col min="1" max="1" width="1.5703125" style="279" customWidth="1"/>
    <col min="2" max="2" width="4.5703125" style="337" customWidth="1"/>
    <col min="3" max="3" width="60.28515625" style="268" customWidth="1"/>
    <col min="4" max="9" width="12.7109375" style="268" customWidth="1"/>
    <col min="10" max="10" width="3.28515625" style="279" customWidth="1"/>
  </cols>
  <sheetData>
    <row r="1" spans="1:10" s="279" customFormat="1" ht="8.25" customHeight="1">
      <c r="B1" s="234"/>
      <c r="C1" s="234"/>
      <c r="D1" s="234"/>
      <c r="E1" s="234"/>
      <c r="F1" s="234"/>
      <c r="G1" s="234"/>
      <c r="H1" s="234"/>
      <c r="I1" s="234"/>
    </row>
    <row r="2" spans="1:10">
      <c r="B2" s="438" t="s">
        <v>62</v>
      </c>
      <c r="C2" s="439"/>
      <c r="D2" s="439"/>
      <c r="E2" s="439"/>
      <c r="F2" s="439"/>
      <c r="G2" s="439"/>
      <c r="H2" s="439"/>
      <c r="I2" s="440"/>
    </row>
    <row r="3" spans="1:10">
      <c r="B3" s="441" t="s">
        <v>398</v>
      </c>
      <c r="C3" s="442"/>
      <c r="D3" s="442"/>
      <c r="E3" s="442"/>
      <c r="F3" s="442"/>
      <c r="G3" s="442"/>
      <c r="H3" s="442"/>
      <c r="I3" s="443"/>
    </row>
    <row r="4" spans="1:10">
      <c r="B4" s="441" t="s">
        <v>230</v>
      </c>
      <c r="C4" s="442"/>
      <c r="D4" s="442"/>
      <c r="E4" s="442"/>
      <c r="F4" s="442"/>
      <c r="G4" s="442"/>
      <c r="H4" s="442"/>
      <c r="I4" s="443"/>
    </row>
    <row r="5" spans="1:10">
      <c r="B5" s="441" t="s">
        <v>296</v>
      </c>
      <c r="C5" s="442"/>
      <c r="D5" s="442"/>
      <c r="E5" s="442"/>
      <c r="F5" s="442"/>
      <c r="G5" s="442"/>
      <c r="H5" s="442"/>
      <c r="I5" s="443"/>
    </row>
    <row r="6" spans="1:10">
      <c r="B6" s="444" t="s">
        <v>297</v>
      </c>
      <c r="C6" s="445"/>
      <c r="D6" s="445"/>
      <c r="E6" s="445"/>
      <c r="F6" s="445"/>
      <c r="G6" s="445"/>
      <c r="H6" s="445"/>
      <c r="I6" s="446"/>
    </row>
    <row r="7" spans="1:10" s="279" customFormat="1" ht="9" customHeight="1">
      <c r="B7" s="234"/>
      <c r="C7" s="234"/>
      <c r="D7" s="234"/>
      <c r="E7" s="234"/>
      <c r="F7" s="234"/>
      <c r="G7" s="234"/>
      <c r="H7" s="234"/>
      <c r="I7" s="234"/>
    </row>
    <row r="8" spans="1:10">
      <c r="B8" s="447" t="s">
        <v>5</v>
      </c>
      <c r="C8" s="447"/>
      <c r="D8" s="448" t="s">
        <v>232</v>
      </c>
      <c r="E8" s="448"/>
      <c r="F8" s="448"/>
      <c r="G8" s="448"/>
      <c r="H8" s="448"/>
      <c r="I8" s="448" t="s">
        <v>233</v>
      </c>
    </row>
    <row r="9" spans="1:10" ht="22.5">
      <c r="B9" s="447"/>
      <c r="C9" s="447"/>
      <c r="D9" s="280" t="s">
        <v>234</v>
      </c>
      <c r="E9" s="280" t="s">
        <v>235</v>
      </c>
      <c r="F9" s="280" t="s">
        <v>209</v>
      </c>
      <c r="G9" s="280" t="s">
        <v>210</v>
      </c>
      <c r="H9" s="280" t="s">
        <v>236</v>
      </c>
      <c r="I9" s="448"/>
    </row>
    <row r="10" spans="1:10">
      <c r="B10" s="447"/>
      <c r="C10" s="447"/>
      <c r="D10" s="280">
        <v>1</v>
      </c>
      <c r="E10" s="280">
        <v>2</v>
      </c>
      <c r="F10" s="280" t="s">
        <v>237</v>
      </c>
      <c r="G10" s="280">
        <v>4</v>
      </c>
      <c r="H10" s="280">
        <v>5</v>
      </c>
      <c r="I10" s="280" t="s">
        <v>238</v>
      </c>
    </row>
    <row r="11" spans="1:10" ht="3" customHeight="1">
      <c r="B11" s="319"/>
      <c r="C11" s="296"/>
      <c r="D11" s="320"/>
      <c r="E11" s="320"/>
      <c r="F11" s="320"/>
      <c r="G11" s="320"/>
      <c r="H11" s="320"/>
      <c r="I11" s="320"/>
    </row>
    <row r="12" spans="1:10" s="323" customFormat="1">
      <c r="A12" s="321"/>
      <c r="B12" s="457" t="s">
        <v>298</v>
      </c>
      <c r="C12" s="458"/>
      <c r="D12" s="322">
        <f>SUM(D13:D20)</f>
        <v>0</v>
      </c>
      <c r="E12" s="322">
        <f t="shared" ref="E12:I12" si="0">SUM(E13:E20)</f>
        <v>0</v>
      </c>
      <c r="F12" s="322">
        <f t="shared" si="0"/>
        <v>0</v>
      </c>
      <c r="G12" s="322">
        <f t="shared" si="0"/>
        <v>0</v>
      </c>
      <c r="H12" s="322">
        <f t="shared" si="0"/>
        <v>0</v>
      </c>
      <c r="I12" s="322">
        <f t="shared" si="0"/>
        <v>0</v>
      </c>
      <c r="J12" s="321"/>
    </row>
    <row r="13" spans="1:10" s="323" customFormat="1">
      <c r="A13" s="321"/>
      <c r="B13" s="324"/>
      <c r="C13" s="325" t="s">
        <v>299</v>
      </c>
      <c r="D13" s="286">
        <v>0</v>
      </c>
      <c r="E13" s="286">
        <v>0</v>
      </c>
      <c r="F13" s="286">
        <f>+D13+E13</f>
        <v>0</v>
      </c>
      <c r="G13" s="286">
        <v>0</v>
      </c>
      <c r="H13" s="286">
        <v>0</v>
      </c>
      <c r="I13" s="286">
        <f>+F13-G13</f>
        <v>0</v>
      </c>
      <c r="J13" s="321"/>
    </row>
    <row r="14" spans="1:10" s="323" customFormat="1">
      <c r="A14" s="321"/>
      <c r="B14" s="324"/>
      <c r="C14" s="325" t="s">
        <v>300</v>
      </c>
      <c r="D14" s="286">
        <v>0</v>
      </c>
      <c r="E14" s="286">
        <v>0</v>
      </c>
      <c r="F14" s="286">
        <f t="shared" ref="F14:F20" si="1">+D14+E14</f>
        <v>0</v>
      </c>
      <c r="G14" s="286">
        <v>0</v>
      </c>
      <c r="H14" s="286">
        <v>0</v>
      </c>
      <c r="I14" s="286">
        <f t="shared" ref="I14:I20" si="2">+F14-G14</f>
        <v>0</v>
      </c>
      <c r="J14" s="321"/>
    </row>
    <row r="15" spans="1:10" s="323" customFormat="1">
      <c r="A15" s="321"/>
      <c r="B15" s="324"/>
      <c r="C15" s="325" t="s">
        <v>301</v>
      </c>
      <c r="D15" s="286">
        <v>0</v>
      </c>
      <c r="E15" s="286">
        <v>0</v>
      </c>
      <c r="F15" s="286">
        <f t="shared" si="1"/>
        <v>0</v>
      </c>
      <c r="G15" s="286">
        <v>0</v>
      </c>
      <c r="H15" s="286">
        <v>0</v>
      </c>
      <c r="I15" s="286">
        <f t="shared" si="2"/>
        <v>0</v>
      </c>
      <c r="J15" s="321"/>
    </row>
    <row r="16" spans="1:10" s="323" customFormat="1">
      <c r="A16" s="321"/>
      <c r="B16" s="324"/>
      <c r="C16" s="325" t="s">
        <v>302</v>
      </c>
      <c r="D16" s="286">
        <v>0</v>
      </c>
      <c r="E16" s="286">
        <v>0</v>
      </c>
      <c r="F16" s="286">
        <f t="shared" si="1"/>
        <v>0</v>
      </c>
      <c r="G16" s="286">
        <v>0</v>
      </c>
      <c r="H16" s="286">
        <v>0</v>
      </c>
      <c r="I16" s="286">
        <f t="shared" si="2"/>
        <v>0</v>
      </c>
      <c r="J16" s="321"/>
    </row>
    <row r="17" spans="1:10" s="323" customFormat="1">
      <c r="A17" s="321"/>
      <c r="B17" s="324"/>
      <c r="C17" s="325" t="s">
        <v>303</v>
      </c>
      <c r="D17" s="286">
        <v>0</v>
      </c>
      <c r="E17" s="286">
        <v>0</v>
      </c>
      <c r="F17" s="286">
        <f t="shared" si="1"/>
        <v>0</v>
      </c>
      <c r="G17" s="286">
        <v>0</v>
      </c>
      <c r="H17" s="286">
        <v>0</v>
      </c>
      <c r="I17" s="286">
        <f t="shared" si="2"/>
        <v>0</v>
      </c>
      <c r="J17" s="321"/>
    </row>
    <row r="18" spans="1:10" s="323" customFormat="1">
      <c r="A18" s="321"/>
      <c r="B18" s="324"/>
      <c r="C18" s="325" t="s">
        <v>304</v>
      </c>
      <c r="D18" s="286">
        <v>0</v>
      </c>
      <c r="E18" s="286">
        <v>0</v>
      </c>
      <c r="F18" s="286">
        <f t="shared" si="1"/>
        <v>0</v>
      </c>
      <c r="G18" s="286">
        <v>0</v>
      </c>
      <c r="H18" s="286">
        <v>0</v>
      </c>
      <c r="I18" s="286">
        <f t="shared" si="2"/>
        <v>0</v>
      </c>
      <c r="J18" s="321"/>
    </row>
    <row r="19" spans="1:10" s="323" customFormat="1">
      <c r="A19" s="321"/>
      <c r="B19" s="324"/>
      <c r="C19" s="325" t="s">
        <v>305</v>
      </c>
      <c r="D19" s="286">
        <v>0</v>
      </c>
      <c r="E19" s="286">
        <v>0</v>
      </c>
      <c r="F19" s="286">
        <f t="shared" si="1"/>
        <v>0</v>
      </c>
      <c r="G19" s="286">
        <v>0</v>
      </c>
      <c r="H19" s="286">
        <v>0</v>
      </c>
      <c r="I19" s="286">
        <f t="shared" si="2"/>
        <v>0</v>
      </c>
      <c r="J19" s="321"/>
    </row>
    <row r="20" spans="1:10" s="323" customFormat="1">
      <c r="A20" s="321"/>
      <c r="B20" s="324"/>
      <c r="C20" s="325" t="s">
        <v>271</v>
      </c>
      <c r="D20" s="286">
        <v>0</v>
      </c>
      <c r="E20" s="286">
        <v>0</v>
      </c>
      <c r="F20" s="286">
        <f t="shared" si="1"/>
        <v>0</v>
      </c>
      <c r="G20" s="286">
        <v>0</v>
      </c>
      <c r="H20" s="286">
        <v>0</v>
      </c>
      <c r="I20" s="286">
        <f t="shared" si="2"/>
        <v>0</v>
      </c>
      <c r="J20" s="321"/>
    </row>
    <row r="21" spans="1:10" s="323" customFormat="1" ht="4.5" customHeight="1">
      <c r="A21" s="321"/>
      <c r="B21" s="324"/>
      <c r="C21" s="325"/>
      <c r="D21" s="286"/>
      <c r="E21" s="286"/>
      <c r="F21" s="286"/>
      <c r="G21" s="286"/>
      <c r="H21" s="286"/>
      <c r="I21" s="286"/>
      <c r="J21" s="321"/>
    </row>
    <row r="22" spans="1:10" s="327" customFormat="1">
      <c r="A22" s="326"/>
      <c r="B22" s="457" t="s">
        <v>306</v>
      </c>
      <c r="C22" s="458"/>
      <c r="D22" s="322">
        <f>SUM(D23:D29)</f>
        <v>226041638</v>
      </c>
      <c r="E22" s="322">
        <f t="shared" ref="E22" si="3">SUM(E23:E29)</f>
        <v>122922572</v>
      </c>
      <c r="F22" s="322">
        <f>+D22+E22</f>
        <v>348964210</v>
      </c>
      <c r="G22" s="322">
        <f t="shared" ref="G22:H22" si="4">SUM(G23:G29)</f>
        <v>301189650</v>
      </c>
      <c r="H22" s="322">
        <f t="shared" si="4"/>
        <v>279737823</v>
      </c>
      <c r="I22" s="322">
        <f>+F22-G22</f>
        <v>47774560</v>
      </c>
      <c r="J22" s="326"/>
    </row>
    <row r="23" spans="1:10" s="323" customFormat="1">
      <c r="A23" s="321"/>
      <c r="B23" s="324"/>
      <c r="C23" s="325" t="s">
        <v>307</v>
      </c>
      <c r="D23" s="328">
        <v>0</v>
      </c>
      <c r="E23" s="328">
        <v>0</v>
      </c>
      <c r="F23" s="322">
        <f t="shared" ref="F23:F29" si="5">+D23+E23</f>
        <v>0</v>
      </c>
      <c r="G23" s="328">
        <v>0</v>
      </c>
      <c r="H23" s="328">
        <v>0</v>
      </c>
      <c r="I23" s="322">
        <f t="shared" ref="I23:I29" si="6">+F23-G23</f>
        <v>0</v>
      </c>
      <c r="J23" s="321"/>
    </row>
    <row r="24" spans="1:10" s="323" customFormat="1">
      <c r="A24" s="321"/>
      <c r="B24" s="324"/>
      <c r="C24" s="325" t="s">
        <v>308</v>
      </c>
      <c r="D24" s="328">
        <v>0</v>
      </c>
      <c r="E24" s="328">
        <v>0</v>
      </c>
      <c r="F24" s="322">
        <f t="shared" si="5"/>
        <v>0</v>
      </c>
      <c r="G24" s="328">
        <v>0</v>
      </c>
      <c r="H24" s="328">
        <v>0</v>
      </c>
      <c r="I24" s="322">
        <f t="shared" si="6"/>
        <v>0</v>
      </c>
      <c r="J24" s="321"/>
    </row>
    <row r="25" spans="1:10" s="323" customFormat="1">
      <c r="A25" s="321"/>
      <c r="B25" s="324"/>
      <c r="C25" s="325" t="s">
        <v>309</v>
      </c>
      <c r="D25" s="328">
        <v>226041638</v>
      </c>
      <c r="E25" s="328">
        <v>122922572</v>
      </c>
      <c r="F25" s="322">
        <f t="shared" si="5"/>
        <v>348964210</v>
      </c>
      <c r="G25" s="328">
        <v>301189650</v>
      </c>
      <c r="H25" s="328">
        <v>279737823</v>
      </c>
      <c r="I25" s="322">
        <f t="shared" si="6"/>
        <v>47774560</v>
      </c>
      <c r="J25" s="321"/>
    </row>
    <row r="26" spans="1:10" s="323" customFormat="1">
      <c r="A26" s="321"/>
      <c r="B26" s="324"/>
      <c r="C26" s="325" t="s">
        <v>310</v>
      </c>
      <c r="D26" s="328">
        <v>0</v>
      </c>
      <c r="E26" s="328">
        <v>0</v>
      </c>
      <c r="F26" s="322">
        <f t="shared" si="5"/>
        <v>0</v>
      </c>
      <c r="G26" s="328">
        <v>0</v>
      </c>
      <c r="H26" s="328">
        <v>0</v>
      </c>
      <c r="I26" s="322">
        <f t="shared" si="6"/>
        <v>0</v>
      </c>
      <c r="J26" s="321"/>
    </row>
    <row r="27" spans="1:10" s="323" customFormat="1">
      <c r="A27" s="321"/>
      <c r="B27" s="324"/>
      <c r="C27" s="325" t="s">
        <v>311</v>
      </c>
      <c r="D27" s="328">
        <v>0</v>
      </c>
      <c r="E27" s="328">
        <v>0</v>
      </c>
      <c r="F27" s="322">
        <f t="shared" si="5"/>
        <v>0</v>
      </c>
      <c r="G27" s="328">
        <v>0</v>
      </c>
      <c r="H27" s="328">
        <v>0</v>
      </c>
      <c r="I27" s="322">
        <f t="shared" si="6"/>
        <v>0</v>
      </c>
      <c r="J27" s="321"/>
    </row>
    <row r="28" spans="1:10" s="323" customFormat="1">
      <c r="A28" s="321"/>
      <c r="B28" s="324"/>
      <c r="C28" s="325" t="s">
        <v>312</v>
      </c>
      <c r="D28" s="328">
        <v>0</v>
      </c>
      <c r="E28" s="328">
        <v>0</v>
      </c>
      <c r="F28" s="322">
        <f t="shared" si="5"/>
        <v>0</v>
      </c>
      <c r="G28" s="328">
        <v>0</v>
      </c>
      <c r="H28" s="328">
        <v>0</v>
      </c>
      <c r="I28" s="322">
        <f t="shared" si="6"/>
        <v>0</v>
      </c>
      <c r="J28" s="321"/>
    </row>
    <row r="29" spans="1:10" s="323" customFormat="1">
      <c r="A29" s="321"/>
      <c r="B29" s="324"/>
      <c r="C29" s="325" t="s">
        <v>313</v>
      </c>
      <c r="D29" s="328">
        <v>0</v>
      </c>
      <c r="E29" s="328">
        <v>0</v>
      </c>
      <c r="F29" s="322">
        <f t="shared" si="5"/>
        <v>0</v>
      </c>
      <c r="G29" s="328">
        <v>0</v>
      </c>
      <c r="H29" s="328">
        <v>0</v>
      </c>
      <c r="I29" s="322">
        <f t="shared" si="6"/>
        <v>0</v>
      </c>
      <c r="J29" s="321"/>
    </row>
    <row r="30" spans="1:10" s="323" customFormat="1" ht="4.5" customHeight="1">
      <c r="A30" s="321"/>
      <c r="B30" s="324"/>
      <c r="C30" s="325"/>
      <c r="D30" s="328"/>
      <c r="E30" s="328"/>
      <c r="F30" s="328"/>
      <c r="G30" s="328"/>
      <c r="H30" s="328"/>
      <c r="I30" s="328"/>
      <c r="J30" s="321"/>
    </row>
    <row r="31" spans="1:10" s="327" customFormat="1">
      <c r="A31" s="326"/>
      <c r="B31" s="457" t="s">
        <v>314</v>
      </c>
      <c r="C31" s="458"/>
      <c r="D31" s="329">
        <f>SUM(D32:D40)</f>
        <v>0</v>
      </c>
      <c r="E31" s="329">
        <f>SUM(E32:E40)</f>
        <v>0</v>
      </c>
      <c r="F31" s="329">
        <f>+D31+E31</f>
        <v>0</v>
      </c>
      <c r="G31" s="329">
        <f>SUM(G32:G40)</f>
        <v>0</v>
      </c>
      <c r="H31" s="329">
        <f>SUM(H32:H40)</f>
        <v>0</v>
      </c>
      <c r="I31" s="329">
        <f>+F31-G31</f>
        <v>0</v>
      </c>
      <c r="J31" s="326"/>
    </row>
    <row r="32" spans="1:10" s="323" customFormat="1">
      <c r="A32" s="321"/>
      <c r="B32" s="324"/>
      <c r="C32" s="325" t="s">
        <v>315</v>
      </c>
      <c r="D32" s="328">
        <v>0</v>
      </c>
      <c r="E32" s="328">
        <v>0</v>
      </c>
      <c r="F32" s="329">
        <f t="shared" ref="F32:F40" si="7">+D32+E32</f>
        <v>0</v>
      </c>
      <c r="G32" s="328">
        <v>0</v>
      </c>
      <c r="H32" s="328">
        <v>0</v>
      </c>
      <c r="I32" s="329">
        <f t="shared" ref="I32:I40" si="8">+F32-G32</f>
        <v>0</v>
      </c>
      <c r="J32" s="321"/>
    </row>
    <row r="33" spans="1:10" s="323" customFormat="1">
      <c r="A33" s="321"/>
      <c r="B33" s="324"/>
      <c r="C33" s="325" t="s">
        <v>316</v>
      </c>
      <c r="D33" s="328">
        <v>0</v>
      </c>
      <c r="E33" s="328">
        <v>0</v>
      </c>
      <c r="F33" s="329">
        <f t="shared" si="7"/>
        <v>0</v>
      </c>
      <c r="G33" s="328">
        <v>0</v>
      </c>
      <c r="H33" s="328">
        <v>0</v>
      </c>
      <c r="I33" s="329">
        <f t="shared" si="8"/>
        <v>0</v>
      </c>
      <c r="J33" s="321"/>
    </row>
    <row r="34" spans="1:10" s="323" customFormat="1">
      <c r="A34" s="321"/>
      <c r="B34" s="324"/>
      <c r="C34" s="325" t="s">
        <v>317</v>
      </c>
      <c r="D34" s="328">
        <v>0</v>
      </c>
      <c r="E34" s="328">
        <v>0</v>
      </c>
      <c r="F34" s="329">
        <f t="shared" si="7"/>
        <v>0</v>
      </c>
      <c r="G34" s="328">
        <v>0</v>
      </c>
      <c r="H34" s="328">
        <v>0</v>
      </c>
      <c r="I34" s="329">
        <f t="shared" si="8"/>
        <v>0</v>
      </c>
      <c r="J34" s="321"/>
    </row>
    <row r="35" spans="1:10" s="323" customFormat="1">
      <c r="A35" s="321"/>
      <c r="B35" s="324"/>
      <c r="C35" s="325" t="s">
        <v>318</v>
      </c>
      <c r="D35" s="328">
        <v>0</v>
      </c>
      <c r="E35" s="328">
        <v>0</v>
      </c>
      <c r="F35" s="329">
        <f t="shared" si="7"/>
        <v>0</v>
      </c>
      <c r="G35" s="328">
        <v>0</v>
      </c>
      <c r="H35" s="328">
        <v>0</v>
      </c>
      <c r="I35" s="329">
        <f t="shared" si="8"/>
        <v>0</v>
      </c>
      <c r="J35" s="321"/>
    </row>
    <row r="36" spans="1:10" s="323" customFormat="1">
      <c r="A36" s="321"/>
      <c r="B36" s="324"/>
      <c r="C36" s="325" t="s">
        <v>319</v>
      </c>
      <c r="D36" s="328">
        <v>0</v>
      </c>
      <c r="E36" s="328">
        <v>0</v>
      </c>
      <c r="F36" s="329">
        <f t="shared" si="7"/>
        <v>0</v>
      </c>
      <c r="G36" s="328">
        <v>0</v>
      </c>
      <c r="H36" s="328">
        <v>0</v>
      </c>
      <c r="I36" s="329">
        <f t="shared" si="8"/>
        <v>0</v>
      </c>
      <c r="J36" s="321"/>
    </row>
    <row r="37" spans="1:10" s="323" customFormat="1">
      <c r="A37" s="321"/>
      <c r="B37" s="324"/>
      <c r="C37" s="325" t="s">
        <v>320</v>
      </c>
      <c r="D37" s="328">
        <v>0</v>
      </c>
      <c r="E37" s="328">
        <v>0</v>
      </c>
      <c r="F37" s="329">
        <f t="shared" si="7"/>
        <v>0</v>
      </c>
      <c r="G37" s="328">
        <v>0</v>
      </c>
      <c r="H37" s="328">
        <v>0</v>
      </c>
      <c r="I37" s="329">
        <f t="shared" si="8"/>
        <v>0</v>
      </c>
      <c r="J37" s="321"/>
    </row>
    <row r="38" spans="1:10" s="323" customFormat="1">
      <c r="A38" s="321"/>
      <c r="B38" s="324"/>
      <c r="C38" s="325" t="s">
        <v>321</v>
      </c>
      <c r="D38" s="328">
        <v>0</v>
      </c>
      <c r="E38" s="328">
        <v>0</v>
      </c>
      <c r="F38" s="329">
        <f t="shared" si="7"/>
        <v>0</v>
      </c>
      <c r="G38" s="328">
        <v>0</v>
      </c>
      <c r="H38" s="328">
        <v>0</v>
      </c>
      <c r="I38" s="329">
        <f t="shared" si="8"/>
        <v>0</v>
      </c>
      <c r="J38" s="321"/>
    </row>
    <row r="39" spans="1:10" s="323" customFormat="1">
      <c r="A39" s="321"/>
      <c r="B39" s="324"/>
      <c r="C39" s="325" t="s">
        <v>322</v>
      </c>
      <c r="D39" s="328">
        <v>0</v>
      </c>
      <c r="E39" s="328">
        <v>0</v>
      </c>
      <c r="F39" s="329">
        <f t="shared" si="7"/>
        <v>0</v>
      </c>
      <c r="G39" s="328">
        <v>0</v>
      </c>
      <c r="H39" s="328">
        <v>0</v>
      </c>
      <c r="I39" s="329">
        <f t="shared" si="8"/>
        <v>0</v>
      </c>
      <c r="J39" s="321"/>
    </row>
    <row r="40" spans="1:10" s="323" customFormat="1">
      <c r="A40" s="321"/>
      <c r="B40" s="324"/>
      <c r="C40" s="325" t="s">
        <v>323</v>
      </c>
      <c r="D40" s="328">
        <v>0</v>
      </c>
      <c r="E40" s="328">
        <v>0</v>
      </c>
      <c r="F40" s="329">
        <f t="shared" si="7"/>
        <v>0</v>
      </c>
      <c r="G40" s="328">
        <v>0</v>
      </c>
      <c r="H40" s="328">
        <v>0</v>
      </c>
      <c r="I40" s="329">
        <f t="shared" si="8"/>
        <v>0</v>
      </c>
      <c r="J40" s="321"/>
    </row>
    <row r="41" spans="1:10" s="323" customFormat="1">
      <c r="A41" s="321"/>
      <c r="B41" s="324"/>
      <c r="C41" s="325"/>
      <c r="D41" s="328"/>
      <c r="E41" s="328"/>
      <c r="F41" s="328"/>
      <c r="G41" s="328"/>
      <c r="H41" s="328"/>
      <c r="I41" s="328"/>
      <c r="J41" s="321"/>
    </row>
    <row r="42" spans="1:10" s="327" customFormat="1">
      <c r="A42" s="326"/>
      <c r="B42" s="457" t="s">
        <v>324</v>
      </c>
      <c r="C42" s="458"/>
      <c r="D42" s="329">
        <f>SUM(D43:D46)</f>
        <v>0</v>
      </c>
      <c r="E42" s="329">
        <f>SUM(E43:E46)</f>
        <v>0</v>
      </c>
      <c r="F42" s="329">
        <f>+D42+E42</f>
        <v>0</v>
      </c>
      <c r="G42" s="329">
        <f t="shared" ref="G42:H42" si="9">SUM(G43:G46)</f>
        <v>0</v>
      </c>
      <c r="H42" s="329">
        <f t="shared" si="9"/>
        <v>0</v>
      </c>
      <c r="I42" s="329">
        <f>+F42-G42</f>
        <v>0</v>
      </c>
      <c r="J42" s="326"/>
    </row>
    <row r="43" spans="1:10" s="323" customFormat="1">
      <c r="A43" s="321"/>
      <c r="B43" s="324"/>
      <c r="C43" s="325" t="s">
        <v>325</v>
      </c>
      <c r="D43" s="328">
        <v>0</v>
      </c>
      <c r="E43" s="328">
        <v>0</v>
      </c>
      <c r="F43" s="329">
        <f t="shared" ref="F43:F46" si="10">+D43+E43</f>
        <v>0</v>
      </c>
      <c r="G43" s="328">
        <v>0</v>
      </c>
      <c r="H43" s="328">
        <v>0</v>
      </c>
      <c r="I43" s="329">
        <f t="shared" ref="I43:I46" si="11">+F43-G43</f>
        <v>0</v>
      </c>
      <c r="J43" s="321"/>
    </row>
    <row r="44" spans="1:10" s="323" customFormat="1" ht="22.5">
      <c r="A44" s="321"/>
      <c r="B44" s="324"/>
      <c r="C44" s="325" t="s">
        <v>326</v>
      </c>
      <c r="D44" s="328">
        <v>0</v>
      </c>
      <c r="E44" s="328">
        <v>0</v>
      </c>
      <c r="F44" s="329">
        <f t="shared" si="10"/>
        <v>0</v>
      </c>
      <c r="G44" s="328">
        <v>0</v>
      </c>
      <c r="H44" s="328">
        <v>0</v>
      </c>
      <c r="I44" s="329">
        <f t="shared" si="11"/>
        <v>0</v>
      </c>
      <c r="J44" s="321"/>
    </row>
    <row r="45" spans="1:10" s="323" customFormat="1">
      <c r="A45" s="321"/>
      <c r="B45" s="324"/>
      <c r="C45" s="325" t="s">
        <v>327</v>
      </c>
      <c r="D45" s="328">
        <v>0</v>
      </c>
      <c r="E45" s="328">
        <v>0</v>
      </c>
      <c r="F45" s="329">
        <f t="shared" si="10"/>
        <v>0</v>
      </c>
      <c r="G45" s="328">
        <v>0</v>
      </c>
      <c r="H45" s="328">
        <v>0</v>
      </c>
      <c r="I45" s="329">
        <f t="shared" si="11"/>
        <v>0</v>
      </c>
      <c r="J45" s="321"/>
    </row>
    <row r="46" spans="1:10" s="323" customFormat="1">
      <c r="A46" s="321"/>
      <c r="B46" s="324"/>
      <c r="C46" s="325" t="s">
        <v>328</v>
      </c>
      <c r="D46" s="328">
        <v>0</v>
      </c>
      <c r="E46" s="328">
        <v>0</v>
      </c>
      <c r="F46" s="329">
        <f t="shared" si="10"/>
        <v>0</v>
      </c>
      <c r="G46" s="328">
        <v>0</v>
      </c>
      <c r="H46" s="328">
        <v>0</v>
      </c>
      <c r="I46" s="329">
        <f t="shared" si="11"/>
        <v>0</v>
      </c>
      <c r="J46" s="321"/>
    </row>
    <row r="47" spans="1:10" s="323" customFormat="1">
      <c r="A47" s="321"/>
      <c r="B47" s="330"/>
      <c r="C47" s="331"/>
      <c r="D47" s="332"/>
      <c r="E47" s="332"/>
      <c r="F47" s="332"/>
      <c r="G47" s="332"/>
      <c r="H47" s="332"/>
      <c r="I47" s="332"/>
      <c r="J47" s="321"/>
    </row>
    <row r="48" spans="1:10" s="327" customFormat="1" ht="24" customHeight="1">
      <c r="A48" s="326"/>
      <c r="B48" s="333"/>
      <c r="C48" s="334" t="s">
        <v>240</v>
      </c>
      <c r="D48" s="335">
        <f>+D12+D22+D31+D42</f>
        <v>226041638</v>
      </c>
      <c r="E48" s="335">
        <f t="shared" ref="E48:I48" si="12">+E12+E22+E31+E42</f>
        <v>122922572</v>
      </c>
      <c r="F48" s="335">
        <f t="shared" si="12"/>
        <v>348964210</v>
      </c>
      <c r="G48" s="335">
        <f t="shared" si="12"/>
        <v>301189650</v>
      </c>
      <c r="H48" s="335">
        <f t="shared" si="12"/>
        <v>279737823</v>
      </c>
      <c r="I48" s="335">
        <f t="shared" si="12"/>
        <v>47774560</v>
      </c>
      <c r="J48" s="326"/>
    </row>
    <row r="50" spans="4:9" ht="15.75">
      <c r="D50" s="336" t="str">
        <f>IF(D48=CAdmon!D22," ","ERROR")</f>
        <v xml:space="preserve"> </v>
      </c>
      <c r="E50" s="336" t="str">
        <f>IF(E48=CAdmon!E22," ","ERROR")</f>
        <v xml:space="preserve"> </v>
      </c>
      <c r="F50" s="336" t="str">
        <f>IF(F48=CAdmon!F22," ","ERROR")</f>
        <v xml:space="preserve"> </v>
      </c>
      <c r="G50" s="336" t="str">
        <f>IF(G48=CAdmon!G22," ","ERROR")</f>
        <v xml:space="preserve"> </v>
      </c>
      <c r="H50" s="336" t="str">
        <f>IF(H48=CAdmon!H22," ","ERROR")</f>
        <v xml:space="preserve"> </v>
      </c>
      <c r="I50" s="336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H17" sqref="H17:I17"/>
    </sheetView>
  </sheetViews>
  <sheetFormatPr baseColWidth="10" defaultRowHeight="15"/>
  <cols>
    <col min="1" max="1" width="3" customWidth="1"/>
    <col min="2" max="2" width="18.5703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>
      <c r="A1" s="279"/>
      <c r="B1" s="279"/>
      <c r="C1" s="279"/>
      <c r="D1" s="279"/>
      <c r="E1" s="279"/>
      <c r="F1" s="279"/>
      <c r="G1" s="279"/>
      <c r="H1" s="279"/>
      <c r="I1" s="279"/>
      <c r="J1" s="279"/>
    </row>
    <row r="2" spans="1:10">
      <c r="A2" s="279"/>
      <c r="B2" s="438" t="s">
        <v>62</v>
      </c>
      <c r="C2" s="439"/>
      <c r="D2" s="439"/>
      <c r="E2" s="439"/>
      <c r="F2" s="439"/>
      <c r="G2" s="439"/>
      <c r="H2" s="439"/>
      <c r="I2" s="440"/>
      <c r="J2" s="279"/>
    </row>
    <row r="3" spans="1:10">
      <c r="A3" s="279"/>
      <c r="B3" s="441" t="s">
        <v>398</v>
      </c>
      <c r="C3" s="442"/>
      <c r="D3" s="442"/>
      <c r="E3" s="442"/>
      <c r="F3" s="442"/>
      <c r="G3" s="442"/>
      <c r="H3" s="442"/>
      <c r="I3" s="443"/>
      <c r="J3" s="279"/>
    </row>
    <row r="4" spans="1:10">
      <c r="A4" s="279"/>
      <c r="B4" s="441" t="s">
        <v>188</v>
      </c>
      <c r="C4" s="442"/>
      <c r="D4" s="442"/>
      <c r="E4" s="442"/>
      <c r="F4" s="442"/>
      <c r="G4" s="442"/>
      <c r="H4" s="442"/>
      <c r="I4" s="443"/>
      <c r="J4" s="279"/>
    </row>
    <row r="5" spans="1:10">
      <c r="A5" s="279"/>
      <c r="B5" s="444" t="s">
        <v>130</v>
      </c>
      <c r="C5" s="445"/>
      <c r="D5" s="445"/>
      <c r="E5" s="445"/>
      <c r="F5" s="445"/>
      <c r="G5" s="445"/>
      <c r="H5" s="445"/>
      <c r="I5" s="446"/>
      <c r="J5" s="279"/>
    </row>
    <row r="6" spans="1:10">
      <c r="A6" s="279"/>
      <c r="B6" s="279"/>
      <c r="C6" s="279"/>
      <c r="D6" s="279"/>
      <c r="E6" s="279"/>
      <c r="F6" s="279"/>
      <c r="G6" s="279"/>
      <c r="H6" s="279"/>
      <c r="I6" s="279"/>
      <c r="J6" s="279"/>
    </row>
    <row r="7" spans="1:10">
      <c r="A7" s="279"/>
      <c r="B7" s="462" t="s">
        <v>329</v>
      </c>
      <c r="C7" s="462"/>
      <c r="D7" s="462" t="s">
        <v>330</v>
      </c>
      <c r="E7" s="462"/>
      <c r="F7" s="462" t="s">
        <v>331</v>
      </c>
      <c r="G7" s="462"/>
      <c r="H7" s="462" t="s">
        <v>332</v>
      </c>
      <c r="I7" s="462"/>
      <c r="J7" s="279"/>
    </row>
    <row r="8" spans="1:10">
      <c r="A8" s="279"/>
      <c r="B8" s="462"/>
      <c r="C8" s="462"/>
      <c r="D8" s="462" t="s">
        <v>333</v>
      </c>
      <c r="E8" s="462"/>
      <c r="F8" s="462" t="s">
        <v>334</v>
      </c>
      <c r="G8" s="462"/>
      <c r="H8" s="462" t="s">
        <v>335</v>
      </c>
      <c r="I8" s="462"/>
      <c r="J8" s="279"/>
    </row>
    <row r="9" spans="1:10">
      <c r="A9" s="279"/>
      <c r="B9" s="441" t="s">
        <v>336</v>
      </c>
      <c r="C9" s="442"/>
      <c r="D9" s="442"/>
      <c r="E9" s="442"/>
      <c r="F9" s="442"/>
      <c r="G9" s="442"/>
      <c r="H9" s="442"/>
      <c r="I9" s="443"/>
      <c r="J9" s="279"/>
    </row>
    <row r="10" spans="1:10">
      <c r="A10" s="279"/>
      <c r="B10" s="459"/>
      <c r="C10" s="459"/>
      <c r="D10" s="459">
        <v>0</v>
      </c>
      <c r="E10" s="459"/>
      <c r="F10" s="459">
        <v>0</v>
      </c>
      <c r="G10" s="459"/>
      <c r="H10" s="460">
        <f>+D10-F10</f>
        <v>0</v>
      </c>
      <c r="I10" s="461"/>
      <c r="J10" s="279"/>
    </row>
    <row r="11" spans="1:10">
      <c r="A11" s="279"/>
      <c r="B11" s="459"/>
      <c r="C11" s="459"/>
      <c r="D11" s="459">
        <v>0</v>
      </c>
      <c r="E11" s="459"/>
      <c r="F11" s="459">
        <v>0</v>
      </c>
      <c r="G11" s="459"/>
      <c r="H11" s="460">
        <f t="shared" ref="H11:H19" si="0">+D11-F11</f>
        <v>0</v>
      </c>
      <c r="I11" s="461"/>
      <c r="J11" s="279"/>
    </row>
    <row r="12" spans="1:10">
      <c r="A12" s="279"/>
      <c r="B12" s="459"/>
      <c r="C12" s="459"/>
      <c r="D12" s="459">
        <v>0</v>
      </c>
      <c r="E12" s="459"/>
      <c r="F12" s="459">
        <v>0</v>
      </c>
      <c r="G12" s="459"/>
      <c r="H12" s="460">
        <f t="shared" si="0"/>
        <v>0</v>
      </c>
      <c r="I12" s="461"/>
      <c r="J12" s="279"/>
    </row>
    <row r="13" spans="1:10">
      <c r="A13" s="279"/>
      <c r="B13" s="459"/>
      <c r="C13" s="459"/>
      <c r="D13" s="459">
        <v>0</v>
      </c>
      <c r="E13" s="459"/>
      <c r="F13" s="459">
        <v>0</v>
      </c>
      <c r="G13" s="459"/>
      <c r="H13" s="460">
        <f t="shared" si="0"/>
        <v>0</v>
      </c>
      <c r="I13" s="461"/>
      <c r="J13" s="279"/>
    </row>
    <row r="14" spans="1:10">
      <c r="A14" s="279"/>
      <c r="B14" s="459"/>
      <c r="C14" s="459"/>
      <c r="D14" s="459">
        <v>0</v>
      </c>
      <c r="E14" s="459"/>
      <c r="F14" s="459">
        <v>0</v>
      </c>
      <c r="G14" s="459"/>
      <c r="H14" s="460">
        <f t="shared" si="0"/>
        <v>0</v>
      </c>
      <c r="I14" s="461"/>
      <c r="J14" s="279"/>
    </row>
    <row r="15" spans="1:10">
      <c r="A15" s="279"/>
      <c r="B15" s="459"/>
      <c r="C15" s="459"/>
      <c r="D15" s="459">
        <v>0</v>
      </c>
      <c r="E15" s="459"/>
      <c r="F15" s="459">
        <v>0</v>
      </c>
      <c r="G15" s="459"/>
      <c r="H15" s="460">
        <f t="shared" si="0"/>
        <v>0</v>
      </c>
      <c r="I15" s="461"/>
      <c r="J15" s="279"/>
    </row>
    <row r="16" spans="1:10">
      <c r="A16" s="279"/>
      <c r="B16" s="459"/>
      <c r="C16" s="459"/>
      <c r="D16" s="459">
        <v>0</v>
      </c>
      <c r="E16" s="459"/>
      <c r="F16" s="459">
        <v>0</v>
      </c>
      <c r="G16" s="459"/>
      <c r="H16" s="460">
        <f t="shared" si="0"/>
        <v>0</v>
      </c>
      <c r="I16" s="461"/>
      <c r="J16" s="279"/>
    </row>
    <row r="17" spans="1:10">
      <c r="A17" s="279"/>
      <c r="B17" s="459"/>
      <c r="C17" s="459"/>
      <c r="D17" s="459">
        <v>0</v>
      </c>
      <c r="E17" s="459"/>
      <c r="F17" s="459">
        <v>0</v>
      </c>
      <c r="G17" s="459"/>
      <c r="H17" s="460">
        <f t="shared" si="0"/>
        <v>0</v>
      </c>
      <c r="I17" s="461"/>
      <c r="J17" s="279"/>
    </row>
    <row r="18" spans="1:10">
      <c r="A18" s="279"/>
      <c r="B18" s="459"/>
      <c r="C18" s="459"/>
      <c r="D18" s="459">
        <v>0</v>
      </c>
      <c r="E18" s="459"/>
      <c r="F18" s="459">
        <v>0</v>
      </c>
      <c r="G18" s="459"/>
      <c r="H18" s="460">
        <f t="shared" si="0"/>
        <v>0</v>
      </c>
      <c r="I18" s="461"/>
      <c r="J18" s="279"/>
    </row>
    <row r="19" spans="1:10">
      <c r="A19" s="279"/>
      <c r="B19" s="459" t="s">
        <v>337</v>
      </c>
      <c r="C19" s="459"/>
      <c r="D19" s="459">
        <f>SUM(D10:E18)</f>
        <v>0</v>
      </c>
      <c r="E19" s="459"/>
      <c r="F19" s="459">
        <f>SUM(F10:G18)</f>
        <v>0</v>
      </c>
      <c r="G19" s="459"/>
      <c r="H19" s="460">
        <f t="shared" si="0"/>
        <v>0</v>
      </c>
      <c r="I19" s="461"/>
      <c r="J19" s="279"/>
    </row>
    <row r="20" spans="1:10">
      <c r="A20" s="279"/>
      <c r="B20" s="459"/>
      <c r="C20" s="459"/>
      <c r="D20" s="459"/>
      <c r="E20" s="459"/>
      <c r="F20" s="459"/>
      <c r="G20" s="459"/>
      <c r="H20" s="459"/>
      <c r="I20" s="459"/>
      <c r="J20" s="279"/>
    </row>
    <row r="21" spans="1:10">
      <c r="A21" s="279"/>
      <c r="B21" s="441" t="s">
        <v>338</v>
      </c>
      <c r="C21" s="442"/>
      <c r="D21" s="442"/>
      <c r="E21" s="442"/>
      <c r="F21" s="442"/>
      <c r="G21" s="442"/>
      <c r="H21" s="442"/>
      <c r="I21" s="443"/>
      <c r="J21" s="279"/>
    </row>
    <row r="22" spans="1:10">
      <c r="A22" s="279"/>
      <c r="B22" s="459"/>
      <c r="C22" s="459"/>
      <c r="D22" s="459"/>
      <c r="E22" s="459"/>
      <c r="F22" s="459"/>
      <c r="G22" s="459"/>
      <c r="H22" s="459"/>
      <c r="I22" s="459"/>
      <c r="J22" s="279"/>
    </row>
    <row r="23" spans="1:10">
      <c r="A23" s="279"/>
      <c r="B23" s="459"/>
      <c r="C23" s="459"/>
      <c r="D23" s="459">
        <v>0</v>
      </c>
      <c r="E23" s="459"/>
      <c r="F23" s="459">
        <v>0</v>
      </c>
      <c r="G23" s="459"/>
      <c r="H23" s="460">
        <f>+D23-F23</f>
        <v>0</v>
      </c>
      <c r="I23" s="461"/>
      <c r="J23" s="279"/>
    </row>
    <row r="24" spans="1:10">
      <c r="A24" s="279"/>
      <c r="B24" s="459"/>
      <c r="C24" s="459"/>
      <c r="D24" s="459">
        <v>0</v>
      </c>
      <c r="E24" s="459"/>
      <c r="F24" s="459">
        <v>0</v>
      </c>
      <c r="G24" s="459"/>
      <c r="H24" s="460">
        <f>+D24-F24</f>
        <v>0</v>
      </c>
      <c r="I24" s="461"/>
      <c r="J24" s="279"/>
    </row>
    <row r="25" spans="1:10">
      <c r="A25" s="279"/>
      <c r="B25" s="459"/>
      <c r="C25" s="459"/>
      <c r="D25" s="459">
        <v>0</v>
      </c>
      <c r="E25" s="459"/>
      <c r="F25" s="459">
        <v>0</v>
      </c>
      <c r="G25" s="459"/>
      <c r="H25" s="460">
        <f t="shared" ref="H25:H30" si="1">+D25-F25</f>
        <v>0</v>
      </c>
      <c r="I25" s="461"/>
      <c r="J25" s="279"/>
    </row>
    <row r="26" spans="1:10">
      <c r="A26" s="279"/>
      <c r="B26" s="459"/>
      <c r="C26" s="459"/>
      <c r="D26" s="459">
        <v>0</v>
      </c>
      <c r="E26" s="459"/>
      <c r="F26" s="459">
        <v>0</v>
      </c>
      <c r="G26" s="459"/>
      <c r="H26" s="460">
        <f t="shared" si="1"/>
        <v>0</v>
      </c>
      <c r="I26" s="461"/>
      <c r="J26" s="279"/>
    </row>
    <row r="27" spans="1:10">
      <c r="A27" s="279"/>
      <c r="B27" s="459"/>
      <c r="C27" s="459"/>
      <c r="D27" s="459">
        <v>0</v>
      </c>
      <c r="E27" s="459"/>
      <c r="F27" s="459">
        <v>0</v>
      </c>
      <c r="G27" s="459"/>
      <c r="H27" s="460">
        <f t="shared" si="1"/>
        <v>0</v>
      </c>
      <c r="I27" s="461"/>
      <c r="J27" s="279"/>
    </row>
    <row r="28" spans="1:10">
      <c r="A28" s="279"/>
      <c r="B28" s="459"/>
      <c r="C28" s="459"/>
      <c r="D28" s="459">
        <v>0</v>
      </c>
      <c r="E28" s="459"/>
      <c r="F28" s="459">
        <v>0</v>
      </c>
      <c r="G28" s="459"/>
      <c r="H28" s="460">
        <f t="shared" si="1"/>
        <v>0</v>
      </c>
      <c r="I28" s="461"/>
      <c r="J28" s="279"/>
    </row>
    <row r="29" spans="1:10">
      <c r="A29" s="279"/>
      <c r="B29" s="459"/>
      <c r="C29" s="459"/>
      <c r="D29" s="459">
        <v>0</v>
      </c>
      <c r="E29" s="459"/>
      <c r="F29" s="459">
        <v>0</v>
      </c>
      <c r="G29" s="459"/>
      <c r="H29" s="460">
        <f t="shared" si="1"/>
        <v>0</v>
      </c>
      <c r="I29" s="461"/>
      <c r="J29" s="279"/>
    </row>
    <row r="30" spans="1:10">
      <c r="A30" s="279"/>
      <c r="B30" s="459"/>
      <c r="C30" s="459"/>
      <c r="D30" s="459">
        <v>0</v>
      </c>
      <c r="E30" s="459"/>
      <c r="F30" s="459">
        <v>0</v>
      </c>
      <c r="G30" s="459"/>
      <c r="H30" s="460">
        <f t="shared" si="1"/>
        <v>0</v>
      </c>
      <c r="I30" s="461"/>
      <c r="J30" s="279"/>
    </row>
    <row r="31" spans="1:10">
      <c r="A31" s="279"/>
      <c r="B31" s="459" t="s">
        <v>339</v>
      </c>
      <c r="C31" s="459"/>
      <c r="D31" s="459">
        <f>SUM(D22:E30)</f>
        <v>0</v>
      </c>
      <c r="E31" s="459"/>
      <c r="F31" s="459">
        <f>SUM(F22:G30)</f>
        <v>0</v>
      </c>
      <c r="G31" s="459"/>
      <c r="H31" s="459">
        <f>+D31-F31</f>
        <v>0</v>
      </c>
      <c r="I31" s="459"/>
      <c r="J31" s="279"/>
    </row>
    <row r="32" spans="1:10">
      <c r="A32" s="279"/>
      <c r="B32" s="459"/>
      <c r="C32" s="459"/>
      <c r="D32" s="459"/>
      <c r="E32" s="459"/>
      <c r="F32" s="459"/>
      <c r="G32" s="459"/>
      <c r="H32" s="459"/>
      <c r="I32" s="459"/>
      <c r="J32" s="279"/>
    </row>
    <row r="33" spans="1:10">
      <c r="A33" s="279"/>
      <c r="B33" s="460" t="s">
        <v>165</v>
      </c>
      <c r="C33" s="461"/>
      <c r="D33" s="460">
        <f>+D19+D31</f>
        <v>0</v>
      </c>
      <c r="E33" s="461"/>
      <c r="F33" s="460">
        <f>+F19+F31</f>
        <v>0</v>
      </c>
      <c r="G33" s="461"/>
      <c r="H33" s="460">
        <f>+H19+H31</f>
        <v>0</v>
      </c>
      <c r="I33" s="461"/>
      <c r="J33" s="279"/>
    </row>
    <row r="34" spans="1:10">
      <c r="A34" s="279"/>
      <c r="B34" s="279"/>
      <c r="C34" s="279"/>
      <c r="D34" s="279"/>
      <c r="E34" s="279"/>
      <c r="F34" s="279"/>
      <c r="G34" s="279"/>
      <c r="H34" s="279"/>
      <c r="I34" s="279"/>
      <c r="J34" s="279"/>
    </row>
    <row r="36" spans="1:10">
      <c r="B36" t="s">
        <v>397</v>
      </c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D18" sqref="D18:D19"/>
    </sheetView>
  </sheetViews>
  <sheetFormatPr baseColWidth="10" defaultRowHeight="15"/>
  <cols>
    <col min="1" max="1" width="43.7109375" customWidth="1"/>
    <col min="2" max="2" width="28.85546875" customWidth="1"/>
    <col min="3" max="3" width="24.42578125" customWidth="1"/>
  </cols>
  <sheetData>
    <row r="1" spans="1:3" s="338" customFormat="1" ht="12.75">
      <c r="A1" s="466" t="s">
        <v>62</v>
      </c>
      <c r="B1" s="467"/>
      <c r="C1" s="468"/>
    </row>
    <row r="2" spans="1:3" s="338" customFormat="1" ht="12.75">
      <c r="A2" s="469" t="s">
        <v>398</v>
      </c>
      <c r="B2" s="470"/>
      <c r="C2" s="471"/>
    </row>
    <row r="3" spans="1:3" s="338" customFormat="1" ht="12.75">
      <c r="A3" s="469" t="s">
        <v>340</v>
      </c>
      <c r="B3" s="470"/>
      <c r="C3" s="471"/>
    </row>
    <row r="4" spans="1:3" s="338" customFormat="1" ht="12.75">
      <c r="A4" s="472" t="s">
        <v>130</v>
      </c>
      <c r="B4" s="473"/>
      <c r="C4" s="474"/>
    </row>
    <row r="5" spans="1:3">
      <c r="A5" s="279"/>
      <c r="B5" s="279"/>
    </row>
    <row r="6" spans="1:3">
      <c r="A6" s="339" t="s">
        <v>329</v>
      </c>
      <c r="B6" s="339" t="s">
        <v>210</v>
      </c>
      <c r="C6" s="339" t="s">
        <v>236</v>
      </c>
    </row>
    <row r="7" spans="1:3" s="338" customFormat="1" ht="12.75">
      <c r="A7" s="475" t="s">
        <v>336</v>
      </c>
      <c r="B7" s="476"/>
      <c r="C7" s="477"/>
    </row>
    <row r="8" spans="1:3" s="338" customFormat="1" ht="12.75">
      <c r="A8" s="340"/>
      <c r="B8" s="340">
        <v>0</v>
      </c>
      <c r="C8" s="340">
        <v>0</v>
      </c>
    </row>
    <row r="9" spans="1:3" s="338" customFormat="1" ht="12.75">
      <c r="A9" s="340"/>
      <c r="B9" s="340">
        <v>0</v>
      </c>
      <c r="C9" s="340">
        <v>0</v>
      </c>
    </row>
    <row r="10" spans="1:3" s="338" customFormat="1" ht="12.75">
      <c r="A10" s="340"/>
      <c r="B10" s="340">
        <v>0</v>
      </c>
      <c r="C10" s="340">
        <v>0</v>
      </c>
    </row>
    <row r="11" spans="1:3" s="338" customFormat="1" ht="12.75">
      <c r="A11" s="340"/>
      <c r="B11" s="340">
        <v>0</v>
      </c>
      <c r="C11" s="340">
        <v>0</v>
      </c>
    </row>
    <row r="12" spans="1:3" s="338" customFormat="1" ht="12.75">
      <c r="A12" s="340"/>
      <c r="B12" s="340">
        <v>0</v>
      </c>
      <c r="C12" s="340">
        <v>0</v>
      </c>
    </row>
    <row r="13" spans="1:3" s="338" customFormat="1" ht="12.75">
      <c r="A13" s="340"/>
      <c r="B13" s="340">
        <v>0</v>
      </c>
      <c r="C13" s="340">
        <v>0</v>
      </c>
    </row>
    <row r="14" spans="1:3" s="338" customFormat="1" ht="12.75">
      <c r="A14" s="340"/>
      <c r="B14" s="340">
        <v>0</v>
      </c>
      <c r="C14" s="340">
        <v>0</v>
      </c>
    </row>
    <row r="15" spans="1:3" s="338" customFormat="1" ht="12.75">
      <c r="A15" s="340"/>
      <c r="B15" s="340">
        <v>0</v>
      </c>
      <c r="C15" s="340">
        <v>0</v>
      </c>
    </row>
    <row r="16" spans="1:3" s="338" customFormat="1" ht="12.75">
      <c r="A16" s="340"/>
      <c r="B16" s="340">
        <v>0</v>
      </c>
      <c r="C16" s="340">
        <v>0</v>
      </c>
    </row>
    <row r="17" spans="1:3" s="338" customFormat="1" ht="12.75">
      <c r="A17" s="340"/>
      <c r="B17" s="340">
        <v>0</v>
      </c>
      <c r="C17" s="340">
        <v>0</v>
      </c>
    </row>
    <row r="18" spans="1:3" s="338" customFormat="1" ht="12.75">
      <c r="A18" s="341" t="s">
        <v>341</v>
      </c>
      <c r="B18" s="340">
        <f>SUM(B8:B17)</f>
        <v>0</v>
      </c>
      <c r="C18" s="340">
        <f>SUM(C8:C17)</f>
        <v>0</v>
      </c>
    </row>
    <row r="19" spans="1:3" s="338" customFormat="1" ht="12.75">
      <c r="A19" s="340"/>
      <c r="B19" s="340"/>
      <c r="C19" s="342"/>
    </row>
    <row r="20" spans="1:3" s="338" customFormat="1" ht="12.75">
      <c r="A20" s="463" t="s">
        <v>338</v>
      </c>
      <c r="B20" s="464"/>
      <c r="C20" s="465"/>
    </row>
    <row r="21" spans="1:3" s="338" customFormat="1" ht="12.75">
      <c r="A21" s="340"/>
      <c r="B21" s="340">
        <v>0</v>
      </c>
      <c r="C21" s="340">
        <v>0</v>
      </c>
    </row>
    <row r="22" spans="1:3" s="338" customFormat="1" ht="12.75">
      <c r="A22" s="340"/>
      <c r="B22" s="340">
        <v>0</v>
      </c>
      <c r="C22" s="340">
        <v>0</v>
      </c>
    </row>
    <row r="23" spans="1:3" s="338" customFormat="1" ht="12.75">
      <c r="A23" s="340"/>
      <c r="B23" s="340">
        <v>0</v>
      </c>
      <c r="C23" s="340">
        <v>0</v>
      </c>
    </row>
    <row r="24" spans="1:3" s="338" customFormat="1" ht="12.75">
      <c r="A24" s="340"/>
      <c r="B24" s="340">
        <v>0</v>
      </c>
      <c r="C24" s="340">
        <v>0</v>
      </c>
    </row>
    <row r="25" spans="1:3" s="338" customFormat="1" ht="12.75">
      <c r="A25" s="340"/>
      <c r="B25" s="340">
        <v>0</v>
      </c>
      <c r="C25" s="340">
        <v>0</v>
      </c>
    </row>
    <row r="26" spans="1:3" s="338" customFormat="1" ht="12.75">
      <c r="A26" s="340"/>
      <c r="B26" s="340">
        <v>0</v>
      </c>
      <c r="C26" s="340">
        <v>0</v>
      </c>
    </row>
    <row r="27" spans="1:3" s="338" customFormat="1" ht="12.75">
      <c r="A27" s="340"/>
      <c r="B27" s="340">
        <v>0</v>
      </c>
      <c r="C27" s="340">
        <v>0</v>
      </c>
    </row>
    <row r="28" spans="1:3" s="338" customFormat="1" ht="12.75">
      <c r="A28" s="340"/>
      <c r="B28" s="340">
        <v>0</v>
      </c>
      <c r="C28" s="340">
        <v>0</v>
      </c>
    </row>
    <row r="29" spans="1:3" s="338" customFormat="1" ht="12.75">
      <c r="A29" s="340"/>
      <c r="B29" s="340">
        <v>0</v>
      </c>
      <c r="C29" s="340">
        <v>0</v>
      </c>
    </row>
    <row r="30" spans="1:3" s="338" customFormat="1" ht="12.75">
      <c r="A30" s="340"/>
      <c r="B30" s="340">
        <v>0</v>
      </c>
      <c r="C30" s="340">
        <v>0</v>
      </c>
    </row>
    <row r="31" spans="1:3" s="338" customFormat="1" ht="12.75">
      <c r="A31" s="340"/>
      <c r="B31" s="340">
        <v>0</v>
      </c>
      <c r="C31" s="340">
        <v>0</v>
      </c>
    </row>
    <row r="32" spans="1:3" s="338" customFormat="1" ht="12.75">
      <c r="A32" s="340"/>
      <c r="B32" s="340">
        <v>0</v>
      </c>
      <c r="C32" s="340">
        <v>0</v>
      </c>
    </row>
    <row r="33" spans="1:3" s="338" customFormat="1" ht="12.75">
      <c r="A33" s="341" t="s">
        <v>342</v>
      </c>
      <c r="B33" s="340">
        <f>SUM(B21:B32)</f>
        <v>0</v>
      </c>
      <c r="C33" s="340">
        <f>SUM(C21:C32)</f>
        <v>0</v>
      </c>
    </row>
    <row r="34" spans="1:3" s="338" customFormat="1" ht="12.75">
      <c r="A34" s="340"/>
      <c r="B34" s="340"/>
      <c r="C34" s="342"/>
    </row>
    <row r="35" spans="1:3" s="338" customFormat="1" ht="12.75">
      <c r="A35" s="341" t="s">
        <v>165</v>
      </c>
      <c r="B35" s="343">
        <f>+B18+B33</f>
        <v>0</v>
      </c>
      <c r="C35" s="343">
        <f>+C18+C33</f>
        <v>0</v>
      </c>
    </row>
    <row r="37" spans="1:3">
      <c r="A37" t="s">
        <v>397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opLeftCell="A28" workbookViewId="0">
      <selection activeCell="H17" sqref="H17:H18"/>
    </sheetView>
  </sheetViews>
  <sheetFormatPr baseColWidth="10" defaultRowHeight="15"/>
  <cols>
    <col min="1" max="1" width="2.140625" style="279" customWidth="1"/>
    <col min="2" max="3" width="3.7109375" style="268" customWidth="1"/>
    <col min="4" max="4" width="65.7109375" style="268" customWidth="1"/>
    <col min="5" max="5" width="12.7109375" style="268" customWidth="1"/>
    <col min="6" max="6" width="14.28515625" style="268" customWidth="1"/>
    <col min="7" max="8" width="12.7109375" style="268" customWidth="1"/>
    <col min="9" max="9" width="11.42578125" style="268" customWidth="1"/>
    <col min="10" max="10" width="12.85546875" style="268" customWidth="1"/>
    <col min="11" max="11" width="3.140625" style="279" customWidth="1"/>
  </cols>
  <sheetData>
    <row r="1" spans="2:10" s="279" customFormat="1" ht="6.75" customHeight="1">
      <c r="B1" s="234"/>
      <c r="C1" s="234"/>
      <c r="D1" s="234"/>
      <c r="E1" s="234"/>
      <c r="F1" s="234"/>
      <c r="G1" s="234"/>
      <c r="H1" s="234"/>
      <c r="I1" s="234"/>
    </row>
    <row r="2" spans="2:10">
      <c r="B2" s="438" t="s">
        <v>62</v>
      </c>
      <c r="C2" s="439"/>
      <c r="D2" s="439"/>
      <c r="E2" s="439"/>
      <c r="F2" s="439"/>
      <c r="G2" s="439"/>
      <c r="H2" s="439"/>
      <c r="I2" s="439"/>
      <c r="J2" s="440"/>
    </row>
    <row r="3" spans="2:10">
      <c r="B3" s="438" t="s">
        <v>239</v>
      </c>
      <c r="C3" s="439"/>
      <c r="D3" s="439"/>
      <c r="E3" s="439"/>
      <c r="F3" s="439"/>
      <c r="G3" s="439"/>
      <c r="H3" s="439"/>
      <c r="I3" s="439"/>
      <c r="J3" s="440"/>
    </row>
    <row r="4" spans="2:10">
      <c r="B4" s="441" t="s">
        <v>343</v>
      </c>
      <c r="C4" s="442"/>
      <c r="D4" s="442"/>
      <c r="E4" s="442"/>
      <c r="F4" s="442"/>
      <c r="G4" s="442"/>
      <c r="H4" s="442"/>
      <c r="I4" s="442"/>
      <c r="J4" s="443"/>
    </row>
    <row r="5" spans="2:10">
      <c r="B5" s="444" t="s">
        <v>297</v>
      </c>
      <c r="C5" s="445"/>
      <c r="D5" s="445"/>
      <c r="E5" s="445"/>
      <c r="F5" s="445"/>
      <c r="G5" s="445"/>
      <c r="H5" s="445"/>
      <c r="I5" s="445"/>
      <c r="J5" s="446"/>
    </row>
    <row r="6" spans="2:10" s="279" customFormat="1" ht="2.25" customHeight="1">
      <c r="B6" s="344"/>
      <c r="C6" s="344"/>
      <c r="D6" s="344"/>
      <c r="E6" s="344"/>
      <c r="F6" s="344"/>
      <c r="G6" s="344"/>
      <c r="H6" s="344"/>
      <c r="I6" s="344"/>
      <c r="J6" s="344"/>
    </row>
    <row r="7" spans="2:10">
      <c r="B7" s="449" t="s">
        <v>5</v>
      </c>
      <c r="C7" s="485"/>
      <c r="D7" s="450"/>
      <c r="E7" s="448" t="s">
        <v>242</v>
      </c>
      <c r="F7" s="448"/>
      <c r="G7" s="448"/>
      <c r="H7" s="448"/>
      <c r="I7" s="448"/>
      <c r="J7" s="448" t="s">
        <v>233</v>
      </c>
    </row>
    <row r="8" spans="2:10" ht="22.5">
      <c r="B8" s="451"/>
      <c r="C8" s="486"/>
      <c r="D8" s="452"/>
      <c r="E8" s="280" t="s">
        <v>234</v>
      </c>
      <c r="F8" s="280" t="s">
        <v>235</v>
      </c>
      <c r="G8" s="280" t="s">
        <v>209</v>
      </c>
      <c r="H8" s="280" t="s">
        <v>210</v>
      </c>
      <c r="I8" s="280" t="s">
        <v>236</v>
      </c>
      <c r="J8" s="448"/>
    </row>
    <row r="9" spans="2:10" ht="15.75" customHeight="1">
      <c r="B9" s="453"/>
      <c r="C9" s="487"/>
      <c r="D9" s="454"/>
      <c r="E9" s="280">
        <v>1</v>
      </c>
      <c r="F9" s="280">
        <v>2</v>
      </c>
      <c r="G9" s="280" t="s">
        <v>237</v>
      </c>
      <c r="H9" s="280">
        <v>4</v>
      </c>
      <c r="I9" s="280">
        <v>5</v>
      </c>
      <c r="J9" s="280" t="s">
        <v>238</v>
      </c>
    </row>
    <row r="10" spans="2:10" ht="15" customHeight="1">
      <c r="B10" s="480" t="s">
        <v>344</v>
      </c>
      <c r="C10" s="481"/>
      <c r="D10" s="482"/>
      <c r="E10" s="345"/>
      <c r="F10" s="346"/>
      <c r="G10" s="346"/>
      <c r="H10" s="346"/>
      <c r="I10" s="346"/>
      <c r="J10" s="346"/>
    </row>
    <row r="11" spans="2:10">
      <c r="B11" s="281"/>
      <c r="C11" s="478" t="s">
        <v>345</v>
      </c>
      <c r="D11" s="479"/>
      <c r="E11" s="345">
        <f>+E12+E13</f>
        <v>0</v>
      </c>
      <c r="F11" s="345">
        <f>+F12+F13</f>
        <v>0</v>
      </c>
      <c r="G11" s="346">
        <f>+E11+F11</f>
        <v>0</v>
      </c>
      <c r="H11" s="345">
        <f t="shared" ref="H11:I11" si="0">+H12+H13</f>
        <v>0</v>
      </c>
      <c r="I11" s="345">
        <f t="shared" si="0"/>
        <v>0</v>
      </c>
      <c r="J11" s="346">
        <f>+G11-H11</f>
        <v>0</v>
      </c>
    </row>
    <row r="12" spans="2:10">
      <c r="B12" s="281"/>
      <c r="C12" s="347"/>
      <c r="D12" s="282" t="s">
        <v>346</v>
      </c>
      <c r="E12" s="345">
        <v>0</v>
      </c>
      <c r="F12" s="346">
        <v>0</v>
      </c>
      <c r="G12" s="346">
        <f t="shared" ref="G12:G39" si="1">+E12+F12</f>
        <v>0</v>
      </c>
      <c r="H12" s="346">
        <v>0</v>
      </c>
      <c r="I12" s="346">
        <v>0</v>
      </c>
      <c r="J12" s="346">
        <f t="shared" ref="J12:J39" si="2">+G12-H12</f>
        <v>0</v>
      </c>
    </row>
    <row r="13" spans="2:10">
      <c r="B13" s="281"/>
      <c r="C13" s="347"/>
      <c r="D13" s="282" t="s">
        <v>347</v>
      </c>
      <c r="E13" s="345">
        <v>0</v>
      </c>
      <c r="F13" s="346">
        <v>0</v>
      </c>
      <c r="G13" s="346">
        <f t="shared" si="1"/>
        <v>0</v>
      </c>
      <c r="H13" s="346">
        <v>0</v>
      </c>
      <c r="I13" s="346">
        <v>0</v>
      </c>
      <c r="J13" s="346">
        <f t="shared" si="2"/>
        <v>0</v>
      </c>
    </row>
    <row r="14" spans="2:10">
      <c r="B14" s="281"/>
      <c r="C14" s="478" t="s">
        <v>348</v>
      </c>
      <c r="D14" s="479"/>
      <c r="E14" s="348">
        <f>SUM(E15:E22)</f>
        <v>226041638</v>
      </c>
      <c r="F14" s="348">
        <f>SUM(F15:F22)</f>
        <v>122922572</v>
      </c>
      <c r="G14" s="299">
        <f t="shared" si="1"/>
        <v>348964210</v>
      </c>
      <c r="H14" s="348">
        <f t="shared" ref="H14:I14" si="3">SUM(H15:H22)</f>
        <v>301189650</v>
      </c>
      <c r="I14" s="348">
        <f t="shared" si="3"/>
        <v>279737823</v>
      </c>
      <c r="J14" s="299">
        <f t="shared" si="2"/>
        <v>47774560</v>
      </c>
    </row>
    <row r="15" spans="2:10">
      <c r="B15" s="281"/>
      <c r="C15" s="347"/>
      <c r="D15" s="282" t="s">
        <v>349</v>
      </c>
      <c r="E15" s="348">
        <v>226041638</v>
      </c>
      <c r="F15" s="299">
        <v>122922572</v>
      </c>
      <c r="G15" s="299">
        <f t="shared" si="1"/>
        <v>348964210</v>
      </c>
      <c r="H15" s="299">
        <v>301189650</v>
      </c>
      <c r="I15" s="299">
        <v>279737823</v>
      </c>
      <c r="J15" s="299">
        <f t="shared" si="2"/>
        <v>47774560</v>
      </c>
    </row>
    <row r="16" spans="2:10">
      <c r="B16" s="281"/>
      <c r="C16" s="347"/>
      <c r="D16" s="282" t="s">
        <v>350</v>
      </c>
      <c r="E16" s="345">
        <v>0</v>
      </c>
      <c r="F16" s="346">
        <v>0</v>
      </c>
      <c r="G16" s="346">
        <f t="shared" si="1"/>
        <v>0</v>
      </c>
      <c r="H16" s="346">
        <v>0</v>
      </c>
      <c r="I16" s="346">
        <v>0</v>
      </c>
      <c r="J16" s="346">
        <f t="shared" si="2"/>
        <v>0</v>
      </c>
    </row>
    <row r="17" spans="2:10">
      <c r="B17" s="281"/>
      <c r="C17" s="347"/>
      <c r="D17" s="282" t="s">
        <v>351</v>
      </c>
      <c r="E17" s="345">
        <v>0</v>
      </c>
      <c r="F17" s="346">
        <v>0</v>
      </c>
      <c r="G17" s="346">
        <f t="shared" si="1"/>
        <v>0</v>
      </c>
      <c r="H17" s="346">
        <v>0</v>
      </c>
      <c r="I17" s="346">
        <v>0</v>
      </c>
      <c r="J17" s="346">
        <f t="shared" si="2"/>
        <v>0</v>
      </c>
    </row>
    <row r="18" spans="2:10">
      <c r="B18" s="281"/>
      <c r="C18" s="347"/>
      <c r="D18" s="282" t="s">
        <v>352</v>
      </c>
      <c r="E18" s="345">
        <v>0</v>
      </c>
      <c r="F18" s="346">
        <v>0</v>
      </c>
      <c r="G18" s="346">
        <f t="shared" si="1"/>
        <v>0</v>
      </c>
      <c r="H18" s="346">
        <v>0</v>
      </c>
      <c r="I18" s="346">
        <v>0</v>
      </c>
      <c r="J18" s="346">
        <f t="shared" si="2"/>
        <v>0</v>
      </c>
    </row>
    <row r="19" spans="2:10">
      <c r="B19" s="281"/>
      <c r="C19" s="347"/>
      <c r="D19" s="282" t="s">
        <v>353</v>
      </c>
      <c r="E19" s="345">
        <v>0</v>
      </c>
      <c r="F19" s="346">
        <v>0</v>
      </c>
      <c r="G19" s="346">
        <f t="shared" si="1"/>
        <v>0</v>
      </c>
      <c r="H19" s="346">
        <v>0</v>
      </c>
      <c r="I19" s="346">
        <v>0</v>
      </c>
      <c r="J19" s="346">
        <f t="shared" si="2"/>
        <v>0</v>
      </c>
    </row>
    <row r="20" spans="2:10">
      <c r="B20" s="281"/>
      <c r="C20" s="347"/>
      <c r="D20" s="282" t="s">
        <v>354</v>
      </c>
      <c r="E20" s="345">
        <v>0</v>
      </c>
      <c r="F20" s="346">
        <v>0</v>
      </c>
      <c r="G20" s="346">
        <f t="shared" si="1"/>
        <v>0</v>
      </c>
      <c r="H20" s="346">
        <v>0</v>
      </c>
      <c r="I20" s="346">
        <v>0</v>
      </c>
      <c r="J20" s="346">
        <f t="shared" si="2"/>
        <v>0</v>
      </c>
    </row>
    <row r="21" spans="2:10">
      <c r="B21" s="281"/>
      <c r="C21" s="347"/>
      <c r="D21" s="282" t="s">
        <v>355</v>
      </c>
      <c r="E21" s="345">
        <v>0</v>
      </c>
      <c r="F21" s="346">
        <v>0</v>
      </c>
      <c r="G21" s="346">
        <f t="shared" si="1"/>
        <v>0</v>
      </c>
      <c r="H21" s="346">
        <v>0</v>
      </c>
      <c r="I21" s="346">
        <v>0</v>
      </c>
      <c r="J21" s="346">
        <f t="shared" si="2"/>
        <v>0</v>
      </c>
    </row>
    <row r="22" spans="2:10">
      <c r="B22" s="281"/>
      <c r="C22" s="347"/>
      <c r="D22" s="282" t="s">
        <v>356</v>
      </c>
      <c r="E22" s="345">
        <v>0</v>
      </c>
      <c r="F22" s="346">
        <v>0</v>
      </c>
      <c r="G22" s="346">
        <f t="shared" si="1"/>
        <v>0</v>
      </c>
      <c r="H22" s="346">
        <v>0</v>
      </c>
      <c r="I22" s="346">
        <v>0</v>
      </c>
      <c r="J22" s="346">
        <f t="shared" si="2"/>
        <v>0</v>
      </c>
    </row>
    <row r="23" spans="2:10">
      <c r="B23" s="281"/>
      <c r="C23" s="478" t="s">
        <v>357</v>
      </c>
      <c r="D23" s="479"/>
      <c r="E23" s="345">
        <f>SUM(E24:E26)</f>
        <v>0</v>
      </c>
      <c r="F23" s="345">
        <f>SUM(F24:F26)</f>
        <v>0</v>
      </c>
      <c r="G23" s="346">
        <f t="shared" si="1"/>
        <v>0</v>
      </c>
      <c r="H23" s="345">
        <f t="shared" ref="H23:I23" si="4">SUM(H24:H26)</f>
        <v>0</v>
      </c>
      <c r="I23" s="345">
        <f t="shared" si="4"/>
        <v>0</v>
      </c>
      <c r="J23" s="346">
        <f t="shared" si="2"/>
        <v>0</v>
      </c>
    </row>
    <row r="24" spans="2:10">
      <c r="B24" s="281"/>
      <c r="C24" s="347"/>
      <c r="D24" s="282" t="s">
        <v>358</v>
      </c>
      <c r="E24" s="345">
        <v>0</v>
      </c>
      <c r="F24" s="346">
        <v>0</v>
      </c>
      <c r="G24" s="346">
        <f t="shared" si="1"/>
        <v>0</v>
      </c>
      <c r="H24" s="346">
        <v>0</v>
      </c>
      <c r="I24" s="346">
        <v>0</v>
      </c>
      <c r="J24" s="346">
        <f t="shared" si="2"/>
        <v>0</v>
      </c>
    </row>
    <row r="25" spans="2:10">
      <c r="B25" s="281"/>
      <c r="C25" s="347"/>
      <c r="D25" s="282" t="s">
        <v>359</v>
      </c>
      <c r="E25" s="345">
        <v>0</v>
      </c>
      <c r="F25" s="346">
        <v>0</v>
      </c>
      <c r="G25" s="346">
        <f t="shared" si="1"/>
        <v>0</v>
      </c>
      <c r="H25" s="346">
        <v>0</v>
      </c>
      <c r="I25" s="346">
        <v>0</v>
      </c>
      <c r="J25" s="346">
        <f t="shared" si="2"/>
        <v>0</v>
      </c>
    </row>
    <row r="26" spans="2:10">
      <c r="B26" s="281"/>
      <c r="C26" s="347"/>
      <c r="D26" s="282" t="s">
        <v>360</v>
      </c>
      <c r="E26" s="345">
        <v>0</v>
      </c>
      <c r="F26" s="346">
        <v>0</v>
      </c>
      <c r="G26" s="346">
        <f t="shared" si="1"/>
        <v>0</v>
      </c>
      <c r="H26" s="346">
        <v>0</v>
      </c>
      <c r="I26" s="346">
        <v>0</v>
      </c>
      <c r="J26" s="346">
        <f t="shared" si="2"/>
        <v>0</v>
      </c>
    </row>
    <row r="27" spans="2:10">
      <c r="B27" s="281"/>
      <c r="C27" s="478" t="s">
        <v>361</v>
      </c>
      <c r="D27" s="479"/>
      <c r="E27" s="348">
        <f>SUM(E28:E29)</f>
        <v>0</v>
      </c>
      <c r="F27" s="348">
        <f>SUM(F28:F29)</f>
        <v>0</v>
      </c>
      <c r="G27" s="299">
        <f t="shared" si="1"/>
        <v>0</v>
      </c>
      <c r="H27" s="348">
        <f t="shared" ref="H27:I27" si="5">SUM(H28:H29)</f>
        <v>0</v>
      </c>
      <c r="I27" s="348">
        <f t="shared" si="5"/>
        <v>0</v>
      </c>
      <c r="J27" s="299">
        <f t="shared" si="2"/>
        <v>0</v>
      </c>
    </row>
    <row r="28" spans="2:10">
      <c r="B28" s="281"/>
      <c r="C28" s="347"/>
      <c r="D28" s="282" t="s">
        <v>362</v>
      </c>
      <c r="E28" s="348">
        <v>0</v>
      </c>
      <c r="F28" s="299">
        <v>0</v>
      </c>
      <c r="G28" s="299">
        <f t="shared" si="1"/>
        <v>0</v>
      </c>
      <c r="H28" s="299">
        <v>0</v>
      </c>
      <c r="I28" s="299">
        <v>0</v>
      </c>
      <c r="J28" s="299">
        <f t="shared" si="2"/>
        <v>0</v>
      </c>
    </row>
    <row r="29" spans="2:10">
      <c r="B29" s="281"/>
      <c r="C29" s="347"/>
      <c r="D29" s="282" t="s">
        <v>363</v>
      </c>
      <c r="E29" s="348">
        <v>0</v>
      </c>
      <c r="F29" s="299">
        <v>0</v>
      </c>
      <c r="G29" s="299">
        <f t="shared" si="1"/>
        <v>0</v>
      </c>
      <c r="H29" s="299">
        <v>0</v>
      </c>
      <c r="I29" s="299">
        <v>0</v>
      </c>
      <c r="J29" s="299">
        <f t="shared" si="2"/>
        <v>0</v>
      </c>
    </row>
    <row r="30" spans="2:10">
      <c r="B30" s="281"/>
      <c r="C30" s="478" t="s">
        <v>364</v>
      </c>
      <c r="D30" s="479"/>
      <c r="E30" s="348">
        <f>SUM(E31:E34)</f>
        <v>0</v>
      </c>
      <c r="F30" s="348">
        <f>SUM(F31:F34)</f>
        <v>0</v>
      </c>
      <c r="G30" s="299">
        <f t="shared" si="1"/>
        <v>0</v>
      </c>
      <c r="H30" s="348">
        <f t="shared" ref="H30:I30" si="6">SUM(H31:H34)</f>
        <v>0</v>
      </c>
      <c r="I30" s="348">
        <f t="shared" si="6"/>
        <v>0</v>
      </c>
      <c r="J30" s="299">
        <f t="shared" si="2"/>
        <v>0</v>
      </c>
    </row>
    <row r="31" spans="2:10">
      <c r="B31" s="281"/>
      <c r="C31" s="347"/>
      <c r="D31" s="282" t="s">
        <v>365</v>
      </c>
      <c r="E31" s="348">
        <v>0</v>
      </c>
      <c r="F31" s="299">
        <v>0</v>
      </c>
      <c r="G31" s="299">
        <f t="shared" si="1"/>
        <v>0</v>
      </c>
      <c r="H31" s="299">
        <v>0</v>
      </c>
      <c r="I31" s="299">
        <v>0</v>
      </c>
      <c r="J31" s="299">
        <f t="shared" si="2"/>
        <v>0</v>
      </c>
    </row>
    <row r="32" spans="2:10">
      <c r="B32" s="281"/>
      <c r="C32" s="347"/>
      <c r="D32" s="282" t="s">
        <v>366</v>
      </c>
      <c r="E32" s="348">
        <v>0</v>
      </c>
      <c r="F32" s="299">
        <v>0</v>
      </c>
      <c r="G32" s="299">
        <f t="shared" si="1"/>
        <v>0</v>
      </c>
      <c r="H32" s="299">
        <v>0</v>
      </c>
      <c r="I32" s="299">
        <v>0</v>
      </c>
      <c r="J32" s="299">
        <f t="shared" si="2"/>
        <v>0</v>
      </c>
    </row>
    <row r="33" spans="1:11">
      <c r="B33" s="281"/>
      <c r="C33" s="347"/>
      <c r="D33" s="282" t="s">
        <v>367</v>
      </c>
      <c r="E33" s="348">
        <v>0</v>
      </c>
      <c r="F33" s="299">
        <v>0</v>
      </c>
      <c r="G33" s="299">
        <f t="shared" si="1"/>
        <v>0</v>
      </c>
      <c r="H33" s="299">
        <v>0</v>
      </c>
      <c r="I33" s="299">
        <v>0</v>
      </c>
      <c r="J33" s="299">
        <f t="shared" si="2"/>
        <v>0</v>
      </c>
    </row>
    <row r="34" spans="1:11">
      <c r="B34" s="281"/>
      <c r="C34" s="347"/>
      <c r="D34" s="282" t="s">
        <v>368</v>
      </c>
      <c r="E34" s="348">
        <v>0</v>
      </c>
      <c r="F34" s="299">
        <v>0</v>
      </c>
      <c r="G34" s="299">
        <f t="shared" si="1"/>
        <v>0</v>
      </c>
      <c r="H34" s="299">
        <v>0</v>
      </c>
      <c r="I34" s="299">
        <v>0</v>
      </c>
      <c r="J34" s="299">
        <f t="shared" si="2"/>
        <v>0</v>
      </c>
    </row>
    <row r="35" spans="1:11">
      <c r="B35" s="281"/>
      <c r="C35" s="478" t="s">
        <v>369</v>
      </c>
      <c r="D35" s="479"/>
      <c r="E35" s="348">
        <f>SUM(E36)</f>
        <v>0</v>
      </c>
      <c r="F35" s="348">
        <f>SUM(F36)</f>
        <v>0</v>
      </c>
      <c r="G35" s="299">
        <f t="shared" si="1"/>
        <v>0</v>
      </c>
      <c r="H35" s="348">
        <f t="shared" ref="H35:I35" si="7">SUM(H36)</f>
        <v>0</v>
      </c>
      <c r="I35" s="348">
        <f t="shared" si="7"/>
        <v>0</v>
      </c>
      <c r="J35" s="299">
        <f t="shared" si="2"/>
        <v>0</v>
      </c>
    </row>
    <row r="36" spans="1:11">
      <c r="B36" s="281"/>
      <c r="C36" s="347"/>
      <c r="D36" s="282" t="s">
        <v>370</v>
      </c>
      <c r="E36" s="348">
        <v>0</v>
      </c>
      <c r="F36" s="299">
        <v>0</v>
      </c>
      <c r="G36" s="299">
        <f t="shared" si="1"/>
        <v>0</v>
      </c>
      <c r="H36" s="299">
        <v>0</v>
      </c>
      <c r="I36" s="299">
        <v>0</v>
      </c>
      <c r="J36" s="299">
        <f t="shared" si="2"/>
        <v>0</v>
      </c>
    </row>
    <row r="37" spans="1:11" ht="15" customHeight="1">
      <c r="B37" s="480" t="s">
        <v>371</v>
      </c>
      <c r="C37" s="481"/>
      <c r="D37" s="482"/>
      <c r="E37" s="348">
        <v>0</v>
      </c>
      <c r="F37" s="299">
        <v>0</v>
      </c>
      <c r="G37" s="299">
        <f t="shared" si="1"/>
        <v>0</v>
      </c>
      <c r="H37" s="299">
        <v>0</v>
      </c>
      <c r="I37" s="299">
        <v>0</v>
      </c>
      <c r="J37" s="299">
        <f t="shared" si="2"/>
        <v>0</v>
      </c>
    </row>
    <row r="38" spans="1:11" ht="15" customHeight="1">
      <c r="B38" s="480" t="s">
        <v>372</v>
      </c>
      <c r="C38" s="481"/>
      <c r="D38" s="482"/>
      <c r="E38" s="348">
        <v>0</v>
      </c>
      <c r="F38" s="299">
        <v>0</v>
      </c>
      <c r="G38" s="299">
        <f t="shared" si="1"/>
        <v>0</v>
      </c>
      <c r="H38" s="299">
        <v>0</v>
      </c>
      <c r="I38" s="299">
        <v>0</v>
      </c>
      <c r="J38" s="299">
        <f t="shared" si="2"/>
        <v>0</v>
      </c>
    </row>
    <row r="39" spans="1:11" ht="15.75" customHeight="1">
      <c r="B39" s="480" t="s">
        <v>373</v>
      </c>
      <c r="C39" s="481"/>
      <c r="D39" s="482"/>
      <c r="E39" s="348">
        <v>0</v>
      </c>
      <c r="F39" s="299">
        <v>0</v>
      </c>
      <c r="G39" s="299">
        <f t="shared" si="1"/>
        <v>0</v>
      </c>
      <c r="H39" s="299">
        <v>0</v>
      </c>
      <c r="I39" s="299">
        <v>0</v>
      </c>
      <c r="J39" s="299">
        <f t="shared" si="2"/>
        <v>0</v>
      </c>
    </row>
    <row r="40" spans="1:11">
      <c r="B40" s="349"/>
      <c r="C40" s="350"/>
      <c r="D40" s="351"/>
      <c r="E40" s="352"/>
      <c r="F40" s="353"/>
      <c r="G40" s="353"/>
      <c r="H40" s="353"/>
      <c r="I40" s="353"/>
      <c r="J40" s="353"/>
    </row>
    <row r="41" spans="1:11" s="294" customFormat="1">
      <c r="A41" s="290"/>
      <c r="B41" s="314"/>
      <c r="C41" s="483" t="s">
        <v>240</v>
      </c>
      <c r="D41" s="484"/>
      <c r="E41" s="304">
        <f>+E11+E14+E23+E27+E30+E35+E37+E38+E39</f>
        <v>226041638</v>
      </c>
      <c r="F41" s="304">
        <f t="shared" ref="F41:J41" si="8">+F11+F14+F23+F27+F30+F35+F37+F38+F39</f>
        <v>122922572</v>
      </c>
      <c r="G41" s="304">
        <f t="shared" si="8"/>
        <v>348964210</v>
      </c>
      <c r="H41" s="304">
        <f t="shared" si="8"/>
        <v>301189650</v>
      </c>
      <c r="I41" s="304">
        <f t="shared" si="8"/>
        <v>279737823</v>
      </c>
      <c r="J41" s="304">
        <f t="shared" si="8"/>
        <v>47774560</v>
      </c>
      <c r="K41" s="290"/>
    </row>
    <row r="42" spans="1:11">
      <c r="B42" s="234"/>
      <c r="C42" s="234"/>
      <c r="D42" s="234"/>
      <c r="E42" s="234"/>
      <c r="F42" s="234"/>
      <c r="G42" s="234"/>
      <c r="H42" s="234"/>
      <c r="I42" s="234"/>
      <c r="J42" s="234"/>
    </row>
    <row r="43" spans="1:11">
      <c r="B43" s="234"/>
      <c r="C43" s="234"/>
      <c r="D43" s="234"/>
      <c r="E43" s="234"/>
      <c r="F43" s="234"/>
      <c r="G43" s="234"/>
      <c r="H43" s="234"/>
      <c r="I43" s="234"/>
      <c r="J43" s="234"/>
    </row>
  </sheetData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ageMargins left="0.7" right="0.7" top="0.75" bottom="0.75" header="0.3" footer="0.3"/>
  <pageSetup scale="7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A19" sqref="A19:B19"/>
    </sheetView>
  </sheetViews>
  <sheetFormatPr baseColWidth="10" defaultRowHeight="15"/>
  <cols>
    <col min="1" max="1" width="1.140625" customWidth="1"/>
    <col min="2" max="2" width="57" customWidth="1"/>
    <col min="6" max="6" width="4.28515625" style="279" customWidth="1"/>
  </cols>
  <sheetData>
    <row r="1" spans="1:5">
      <c r="A1" s="438" t="s">
        <v>239</v>
      </c>
      <c r="B1" s="439"/>
      <c r="C1" s="439"/>
      <c r="D1" s="439"/>
      <c r="E1" s="439"/>
    </row>
    <row r="2" spans="1:5">
      <c r="A2" s="441" t="s">
        <v>374</v>
      </c>
      <c r="B2" s="442"/>
      <c r="C2" s="442"/>
      <c r="D2" s="442"/>
      <c r="E2" s="442"/>
    </row>
    <row r="3" spans="1:5">
      <c r="A3" s="444" t="s">
        <v>130</v>
      </c>
      <c r="B3" s="445"/>
      <c r="C3" s="445"/>
      <c r="D3" s="445"/>
      <c r="E3" s="445"/>
    </row>
    <row r="4" spans="1:5" ht="6" customHeight="1">
      <c r="A4" s="234"/>
      <c r="B4" s="234"/>
      <c r="C4" s="234"/>
      <c r="D4" s="234"/>
      <c r="E4" s="234"/>
    </row>
    <row r="5" spans="1:5">
      <c r="A5" s="447" t="s">
        <v>5</v>
      </c>
      <c r="B5" s="447"/>
      <c r="C5" s="280" t="s">
        <v>207</v>
      </c>
      <c r="D5" s="280" t="s">
        <v>210</v>
      </c>
      <c r="E5" s="280" t="s">
        <v>375</v>
      </c>
    </row>
    <row r="6" spans="1:5" ht="5.25" customHeight="1" thickBot="1">
      <c r="A6" s="295"/>
      <c r="B6" s="296"/>
      <c r="C6" s="320"/>
      <c r="D6" s="320"/>
      <c r="E6" s="320"/>
    </row>
    <row r="7" spans="1:5" ht="15.75" thickBot="1">
      <c r="A7" s="354"/>
      <c r="B7" s="355" t="s">
        <v>376</v>
      </c>
      <c r="C7" s="356">
        <f>+C8+C9</f>
        <v>180000000</v>
      </c>
      <c r="D7" s="356">
        <f t="shared" ref="D7:E7" si="0">+D8+D9</f>
        <v>289184579</v>
      </c>
      <c r="E7" s="356">
        <f t="shared" si="0"/>
        <v>248108837</v>
      </c>
    </row>
    <row r="8" spans="1:5">
      <c r="A8" s="492" t="s">
        <v>377</v>
      </c>
      <c r="B8" s="493"/>
      <c r="C8" s="357">
        <f>+EAI!E33</f>
        <v>0</v>
      </c>
      <c r="D8" s="357">
        <f>+EAI!H33</f>
        <v>0</v>
      </c>
      <c r="E8" s="357">
        <f>+EAI!I33</f>
        <v>0</v>
      </c>
    </row>
    <row r="9" spans="1:5">
      <c r="A9" s="488" t="s">
        <v>378</v>
      </c>
      <c r="B9" s="489"/>
      <c r="C9" s="358">
        <f>+EAI!E46</f>
        <v>180000000</v>
      </c>
      <c r="D9" s="358">
        <f>+EAI!H46</f>
        <v>289184579</v>
      </c>
      <c r="E9" s="358">
        <f>+EAI!I46</f>
        <v>248108837</v>
      </c>
    </row>
    <row r="10" spans="1:5" ht="6.75" customHeight="1" thickBot="1">
      <c r="A10" s="281"/>
      <c r="B10" s="282"/>
      <c r="C10" s="359"/>
      <c r="D10" s="359"/>
      <c r="E10" s="359"/>
    </row>
    <row r="11" spans="1:5" ht="15.75" thickBot="1">
      <c r="A11" s="360"/>
      <c r="B11" s="355" t="s">
        <v>379</v>
      </c>
      <c r="C11" s="356">
        <f>+C12+C13</f>
        <v>226041638</v>
      </c>
      <c r="D11" s="356">
        <f t="shared" ref="D11:E11" si="1">+D12+D13</f>
        <v>301189650</v>
      </c>
      <c r="E11" s="356">
        <f t="shared" si="1"/>
        <v>279737823</v>
      </c>
    </row>
    <row r="12" spans="1:5">
      <c r="A12" s="494" t="s">
        <v>380</v>
      </c>
      <c r="B12" s="495"/>
      <c r="C12" s="357">
        <v>0</v>
      </c>
      <c r="D12" s="357">
        <v>0</v>
      </c>
      <c r="E12" s="357">
        <v>0</v>
      </c>
    </row>
    <row r="13" spans="1:5">
      <c r="A13" s="488" t="s">
        <v>381</v>
      </c>
      <c r="B13" s="489"/>
      <c r="C13" s="358">
        <v>226041638</v>
      </c>
      <c r="D13" s="358">
        <v>301189650</v>
      </c>
      <c r="E13" s="358">
        <v>279737823</v>
      </c>
    </row>
    <row r="14" spans="1:5" ht="5.25" customHeight="1" thickBot="1">
      <c r="A14" s="300"/>
      <c r="B14" s="298"/>
      <c r="C14" s="359"/>
      <c r="D14" s="359"/>
      <c r="E14" s="359"/>
    </row>
    <row r="15" spans="1:5" ht="15.75" thickBot="1">
      <c r="A15" s="354"/>
      <c r="B15" s="355" t="s">
        <v>382</v>
      </c>
      <c r="C15" s="356">
        <f>+C7-C11</f>
        <v>-46041638</v>
      </c>
      <c r="D15" s="356">
        <f t="shared" ref="D15:E15" si="2">+D7-D11</f>
        <v>-12005071</v>
      </c>
      <c r="E15" s="356">
        <f t="shared" si="2"/>
        <v>-31628986</v>
      </c>
    </row>
    <row r="16" spans="1:5">
      <c r="A16" s="234"/>
      <c r="B16" s="234"/>
      <c r="C16" s="234"/>
      <c r="D16" s="234"/>
      <c r="E16" s="234"/>
    </row>
    <row r="17" spans="1:5">
      <c r="A17" s="447" t="s">
        <v>5</v>
      </c>
      <c r="B17" s="447"/>
      <c r="C17" s="280" t="s">
        <v>207</v>
      </c>
      <c r="D17" s="280" t="s">
        <v>210</v>
      </c>
      <c r="E17" s="280" t="s">
        <v>375</v>
      </c>
    </row>
    <row r="18" spans="1:5" ht="6.75" customHeight="1">
      <c r="A18" s="295"/>
      <c r="B18" s="296"/>
      <c r="C18" s="320"/>
      <c r="D18" s="320"/>
      <c r="E18" s="320"/>
    </row>
    <row r="19" spans="1:5">
      <c r="A19" s="488" t="s">
        <v>383</v>
      </c>
      <c r="B19" s="489"/>
      <c r="C19" s="358">
        <f>+C15</f>
        <v>-46041638</v>
      </c>
      <c r="D19" s="358">
        <f t="shared" ref="D19:E19" si="3">+D15</f>
        <v>-12005071</v>
      </c>
      <c r="E19" s="358">
        <f t="shared" si="3"/>
        <v>-31628986</v>
      </c>
    </row>
    <row r="20" spans="1:5" ht="6" customHeight="1">
      <c r="A20" s="281"/>
      <c r="B20" s="282"/>
      <c r="C20" s="283"/>
      <c r="D20" s="283"/>
      <c r="E20" s="283"/>
    </row>
    <row r="21" spans="1:5">
      <c r="A21" s="488" t="s">
        <v>384</v>
      </c>
      <c r="B21" s="489"/>
      <c r="C21" s="358">
        <v>0</v>
      </c>
      <c r="D21" s="358">
        <v>0</v>
      </c>
      <c r="E21" s="358">
        <v>0</v>
      </c>
    </row>
    <row r="22" spans="1:5" ht="7.5" customHeight="1" thickBot="1">
      <c r="A22" s="300"/>
      <c r="B22" s="298"/>
      <c r="C22" s="359"/>
      <c r="D22" s="359"/>
      <c r="E22" s="359"/>
    </row>
    <row r="23" spans="1:5" ht="15.75" thickBot="1">
      <c r="A23" s="360"/>
      <c r="B23" s="355" t="s">
        <v>385</v>
      </c>
      <c r="C23" s="361">
        <f>+C19-C21</f>
        <v>-46041638</v>
      </c>
      <c r="D23" s="361">
        <f t="shared" ref="D23:E23" si="4">+D19-D21</f>
        <v>-12005071</v>
      </c>
      <c r="E23" s="361">
        <f t="shared" si="4"/>
        <v>-31628986</v>
      </c>
    </row>
    <row r="24" spans="1:5">
      <c r="A24" s="234"/>
      <c r="B24" s="234"/>
      <c r="C24" s="234"/>
      <c r="D24" s="234"/>
      <c r="E24" s="234"/>
    </row>
    <row r="25" spans="1:5">
      <c r="A25" s="447" t="s">
        <v>5</v>
      </c>
      <c r="B25" s="447"/>
      <c r="C25" s="280" t="s">
        <v>207</v>
      </c>
      <c r="D25" s="280" t="s">
        <v>210</v>
      </c>
      <c r="E25" s="280" t="s">
        <v>375</v>
      </c>
    </row>
    <row r="26" spans="1:5" ht="5.25" customHeight="1">
      <c r="A26" s="295"/>
      <c r="B26" s="296"/>
      <c r="C26" s="320"/>
      <c r="D26" s="320"/>
      <c r="E26" s="320"/>
    </row>
    <row r="27" spans="1:5">
      <c r="A27" s="488" t="s">
        <v>386</v>
      </c>
      <c r="B27" s="489"/>
      <c r="C27" s="358">
        <f>+EAI!E52</f>
        <v>0</v>
      </c>
      <c r="D27" s="358">
        <f>+EAI!H51</f>
        <v>0</v>
      </c>
      <c r="E27" s="358">
        <f>+EAI!I54</f>
        <v>248108837</v>
      </c>
    </row>
    <row r="28" spans="1:5" ht="5.25" customHeight="1">
      <c r="A28" s="281"/>
      <c r="B28" s="282"/>
      <c r="C28" s="283"/>
      <c r="D28" s="283"/>
      <c r="E28" s="283"/>
    </row>
    <row r="29" spans="1:5">
      <c r="A29" s="488" t="s">
        <v>387</v>
      </c>
      <c r="B29" s="489"/>
      <c r="C29" s="358">
        <v>0</v>
      </c>
      <c r="D29" s="358">
        <v>0</v>
      </c>
      <c r="E29" s="358">
        <v>0</v>
      </c>
    </row>
    <row r="30" spans="1:5" ht="3.75" customHeight="1" thickBot="1">
      <c r="A30" s="301"/>
      <c r="B30" s="302"/>
      <c r="C30" s="303"/>
      <c r="D30" s="303"/>
      <c r="E30" s="303"/>
    </row>
    <row r="31" spans="1:5" ht="15.75" thickBot="1">
      <c r="A31" s="360"/>
      <c r="B31" s="355" t="s">
        <v>388</v>
      </c>
      <c r="C31" s="361">
        <f>+C27-C29</f>
        <v>0</v>
      </c>
      <c r="D31" s="361">
        <f t="shared" ref="D31:E31" si="5">+D27-D29</f>
        <v>0</v>
      </c>
      <c r="E31" s="361">
        <f t="shared" si="5"/>
        <v>248108837</v>
      </c>
    </row>
    <row r="32" spans="1:5" s="279" customFormat="1">
      <c r="A32" s="234"/>
      <c r="B32" s="234"/>
      <c r="C32" s="234"/>
      <c r="D32" s="234"/>
      <c r="E32" s="234"/>
    </row>
    <row r="33" spans="1:5" ht="23.25" customHeight="1">
      <c r="A33" s="234"/>
      <c r="B33" s="490" t="s">
        <v>389</v>
      </c>
      <c r="C33" s="490"/>
      <c r="D33" s="490"/>
      <c r="E33" s="490"/>
    </row>
    <row r="34" spans="1:5" ht="28.5" customHeight="1">
      <c r="A34" s="234"/>
      <c r="B34" s="490" t="s">
        <v>390</v>
      </c>
      <c r="C34" s="490"/>
      <c r="D34" s="490"/>
      <c r="E34" s="490"/>
    </row>
    <row r="35" spans="1:5">
      <c r="A35" s="234"/>
      <c r="B35" s="491" t="s">
        <v>391</v>
      </c>
      <c r="C35" s="491"/>
      <c r="D35" s="491"/>
      <c r="E35" s="491"/>
    </row>
    <row r="36" spans="1:5" s="279" customFormat="1"/>
  </sheetData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F12" sqref="F12"/>
    </sheetView>
  </sheetViews>
  <sheetFormatPr baseColWidth="10" defaultRowHeight="15"/>
  <cols>
    <col min="1" max="1" width="3.140625" customWidth="1"/>
    <col min="2" max="2" width="46.5703125" customWidth="1"/>
    <col min="3" max="3" width="19.85546875" customWidth="1"/>
    <col min="4" max="4" width="19.7109375" customWidth="1"/>
    <col min="5" max="5" width="5.140625" style="279" customWidth="1"/>
  </cols>
  <sheetData>
    <row r="1" spans="1:4" ht="15.75" thickBot="1">
      <c r="A1" s="279"/>
      <c r="B1" s="279"/>
      <c r="C1" s="279"/>
      <c r="D1" s="279"/>
    </row>
    <row r="2" spans="1:4">
      <c r="A2" s="279"/>
      <c r="B2" s="496" t="s">
        <v>62</v>
      </c>
      <c r="C2" s="497"/>
      <c r="D2" s="498"/>
    </row>
    <row r="3" spans="1:4">
      <c r="A3" s="279"/>
      <c r="B3" s="499" t="s">
        <v>398</v>
      </c>
      <c r="C3" s="500"/>
      <c r="D3" s="501"/>
    </row>
    <row r="4" spans="1:4" ht="15.75" thickBot="1">
      <c r="A4" s="279"/>
      <c r="B4" s="502" t="s">
        <v>392</v>
      </c>
      <c r="C4" s="503"/>
      <c r="D4" s="504"/>
    </row>
    <row r="5" spans="1:4" ht="15.75" thickBot="1">
      <c r="A5" s="279"/>
      <c r="B5" s="505" t="s">
        <v>393</v>
      </c>
      <c r="C5" s="507" t="s">
        <v>394</v>
      </c>
      <c r="D5" s="508"/>
    </row>
    <row r="6" spans="1:4" ht="27.75" thickBot="1">
      <c r="A6" s="279"/>
      <c r="B6" s="506"/>
      <c r="C6" s="362" t="s">
        <v>395</v>
      </c>
      <c r="D6" s="362" t="s">
        <v>396</v>
      </c>
    </row>
    <row r="7" spans="1:4" ht="15.75" thickBot="1">
      <c r="A7" s="279"/>
      <c r="B7" s="363"/>
      <c r="C7" s="362"/>
      <c r="D7" s="362"/>
    </row>
    <row r="8" spans="1:4" ht="15.75" thickBot="1">
      <c r="A8" s="279"/>
      <c r="B8" s="363"/>
      <c r="C8" s="362"/>
      <c r="D8" s="362"/>
    </row>
    <row r="9" spans="1:4" ht="15.75" thickBot="1">
      <c r="A9" s="279"/>
      <c r="B9" s="363"/>
      <c r="C9" s="362"/>
      <c r="D9" s="362"/>
    </row>
    <row r="10" spans="1:4" ht="15.75" thickBot="1">
      <c r="A10" s="279"/>
      <c r="B10" s="363"/>
      <c r="C10" s="362"/>
      <c r="D10" s="362"/>
    </row>
    <row r="11" spans="1:4" ht="15.75" thickBot="1">
      <c r="A11" s="279"/>
      <c r="B11" s="363"/>
      <c r="C11" s="362"/>
      <c r="D11" s="362"/>
    </row>
    <row r="12" spans="1:4" ht="15.75" thickBot="1">
      <c r="A12" s="279"/>
      <c r="B12" s="363"/>
      <c r="C12" s="362"/>
      <c r="D12" s="362"/>
    </row>
    <row r="13" spans="1:4" ht="15.75" thickBot="1">
      <c r="A13" s="279"/>
      <c r="B13" s="363"/>
      <c r="C13" s="362"/>
      <c r="D13" s="362"/>
    </row>
    <row r="14" spans="1:4" ht="15.75" thickBot="1">
      <c r="A14" s="279"/>
      <c r="B14" s="363"/>
      <c r="C14" s="362"/>
      <c r="D14" s="362"/>
    </row>
    <row r="15" spans="1:4" ht="15.75" thickBot="1">
      <c r="A15" s="279"/>
      <c r="B15" s="363"/>
      <c r="C15" s="362"/>
      <c r="D15" s="362"/>
    </row>
    <row r="16" spans="1:4" ht="15.75" thickBot="1">
      <c r="A16" s="279"/>
      <c r="B16" s="364"/>
      <c r="C16" s="365"/>
      <c r="D16" s="365"/>
    </row>
    <row r="17" spans="1:4" ht="15.75" thickBot="1">
      <c r="A17" s="279"/>
      <c r="B17" s="364"/>
      <c r="C17" s="365"/>
      <c r="D17" s="365"/>
    </row>
    <row r="18" spans="1:4" ht="15.75" thickBot="1">
      <c r="A18" s="279"/>
      <c r="B18" s="364"/>
      <c r="C18" s="365"/>
      <c r="D18" s="365"/>
    </row>
    <row r="19" spans="1:4">
      <c r="A19" s="279"/>
      <c r="B19" s="279"/>
      <c r="C19" s="279"/>
      <c r="D19" s="279"/>
    </row>
    <row r="20" spans="1:4">
      <c r="A20" s="279"/>
      <c r="B20" s="279"/>
      <c r="C20" s="279"/>
      <c r="D20" s="279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topLeftCell="C46" zoomScaleNormal="100" zoomScalePageLayoutView="80" workbookViewId="0">
      <selection activeCell="C47" sqref="C47:D54"/>
    </sheetView>
  </sheetViews>
  <sheetFormatPr baseColWidth="10" defaultRowHeight="12"/>
  <cols>
    <col min="1" max="1" width="4.85546875" style="1" customWidth="1"/>
    <col min="2" max="2" width="27.5703125" style="24" customWidth="1"/>
    <col min="3" max="3" width="37.85546875" style="1" customWidth="1"/>
    <col min="4" max="5" width="21" style="1" customWidth="1"/>
    <col min="6" max="6" width="11" style="64" customWidth="1"/>
    <col min="7" max="8" width="27.5703125" style="1" customWidth="1"/>
    <col min="9" max="10" width="21" style="1" customWidth="1"/>
    <col min="11" max="11" width="4.85546875" style="3" customWidth="1"/>
    <col min="12" max="12" width="1.7109375" style="63" customWidth="1"/>
    <col min="13" max="16384" width="11.42578125" style="1"/>
  </cols>
  <sheetData>
    <row r="1" spans="1:12" ht="6" customHeight="1">
      <c r="A1" s="59"/>
      <c r="B1" s="60"/>
      <c r="C1" s="59"/>
      <c r="D1" s="61"/>
      <c r="E1" s="61"/>
      <c r="F1" s="62"/>
      <c r="G1" s="61"/>
      <c r="H1" s="61"/>
      <c r="I1" s="61"/>
      <c r="J1" s="59"/>
      <c r="K1" s="59"/>
    </row>
    <row r="2" spans="1:12" ht="6" customHeight="1">
      <c r="K2" s="1"/>
      <c r="L2" s="24"/>
    </row>
    <row r="3" spans="1:12" ht="14.1" customHeight="1">
      <c r="B3" s="65"/>
      <c r="C3" s="385" t="s">
        <v>62</v>
      </c>
      <c r="D3" s="385"/>
      <c r="E3" s="385"/>
      <c r="F3" s="385"/>
      <c r="G3" s="385"/>
      <c r="H3" s="385"/>
      <c r="I3" s="385"/>
      <c r="J3" s="65"/>
      <c r="K3" s="65"/>
      <c r="L3" s="24"/>
    </row>
    <row r="4" spans="1:12" ht="14.1" customHeight="1">
      <c r="B4" s="65"/>
      <c r="C4" s="385" t="s">
        <v>63</v>
      </c>
      <c r="D4" s="385"/>
      <c r="E4" s="385"/>
      <c r="F4" s="385"/>
      <c r="G4" s="385"/>
      <c r="H4" s="385"/>
      <c r="I4" s="385"/>
      <c r="J4" s="65"/>
      <c r="K4" s="65"/>
    </row>
    <row r="5" spans="1:12" ht="14.1" customHeight="1">
      <c r="B5" s="65"/>
      <c r="C5" s="385" t="s">
        <v>64</v>
      </c>
      <c r="D5" s="385"/>
      <c r="E5" s="385"/>
      <c r="F5" s="385"/>
      <c r="G5" s="385"/>
      <c r="H5" s="385"/>
      <c r="I5" s="385"/>
      <c r="J5" s="65"/>
      <c r="K5" s="65"/>
    </row>
    <row r="6" spans="1:12" ht="14.1" customHeight="1">
      <c r="B6" s="66"/>
      <c r="C6" s="386" t="s">
        <v>3</v>
      </c>
      <c r="D6" s="386"/>
      <c r="E6" s="386"/>
      <c r="F6" s="386"/>
      <c r="G6" s="386"/>
      <c r="H6" s="386"/>
      <c r="I6" s="386"/>
      <c r="J6" s="66"/>
      <c r="K6" s="66"/>
    </row>
    <row r="7" spans="1:12" ht="20.100000000000001" customHeight="1">
      <c r="A7" s="67"/>
      <c r="B7" s="7" t="s">
        <v>4</v>
      </c>
      <c r="C7" s="377" t="s">
        <v>239</v>
      </c>
      <c r="D7" s="377"/>
      <c r="E7" s="377"/>
      <c r="F7" s="377"/>
      <c r="G7" s="377"/>
      <c r="H7" s="377"/>
      <c r="I7" s="377"/>
      <c r="J7" s="377"/>
    </row>
    <row r="8" spans="1:12" ht="3" customHeight="1">
      <c r="A8" s="66"/>
      <c r="B8" s="66"/>
      <c r="C8" s="66"/>
      <c r="D8" s="66"/>
      <c r="E8" s="66"/>
      <c r="F8" s="68"/>
      <c r="G8" s="66"/>
      <c r="H8" s="66"/>
      <c r="I8" s="66"/>
      <c r="J8" s="66"/>
      <c r="K8" s="1"/>
      <c r="L8" s="24"/>
    </row>
    <row r="9" spans="1:12" ht="3" customHeight="1">
      <c r="A9" s="66"/>
      <c r="B9" s="66"/>
      <c r="C9" s="66"/>
      <c r="D9" s="66"/>
      <c r="E9" s="66"/>
      <c r="F9" s="68"/>
      <c r="G9" s="66"/>
      <c r="H9" s="66"/>
      <c r="I9" s="66"/>
      <c r="J9" s="66"/>
    </row>
    <row r="10" spans="1:12" s="72" customFormat="1" ht="15" customHeight="1">
      <c r="A10" s="379"/>
      <c r="B10" s="381" t="s">
        <v>65</v>
      </c>
      <c r="C10" s="381"/>
      <c r="D10" s="69" t="s">
        <v>66</v>
      </c>
      <c r="E10" s="69"/>
      <c r="F10" s="383"/>
      <c r="G10" s="381" t="s">
        <v>65</v>
      </c>
      <c r="H10" s="381"/>
      <c r="I10" s="69" t="s">
        <v>66</v>
      </c>
      <c r="J10" s="69"/>
      <c r="K10" s="70"/>
      <c r="L10" s="71"/>
    </row>
    <row r="11" spans="1:12" s="72" customFormat="1" ht="15" customHeight="1">
      <c r="A11" s="380"/>
      <c r="B11" s="382"/>
      <c r="C11" s="382"/>
      <c r="D11" s="73">
        <v>2014</v>
      </c>
      <c r="E11" s="73">
        <v>2013</v>
      </c>
      <c r="F11" s="384"/>
      <c r="G11" s="382"/>
      <c r="H11" s="382"/>
      <c r="I11" s="73">
        <v>2014</v>
      </c>
      <c r="J11" s="73">
        <v>2013</v>
      </c>
      <c r="K11" s="74"/>
      <c r="L11" s="71"/>
    </row>
    <row r="12" spans="1:12" ht="3" customHeight="1">
      <c r="A12" s="75"/>
      <c r="B12" s="66"/>
      <c r="C12" s="66"/>
      <c r="D12" s="66"/>
      <c r="E12" s="66"/>
      <c r="F12" s="68"/>
      <c r="G12" s="66"/>
      <c r="H12" s="66"/>
      <c r="I12" s="66"/>
      <c r="J12" s="66"/>
      <c r="K12" s="21"/>
      <c r="L12" s="24"/>
    </row>
    <row r="13" spans="1:12" ht="3" customHeight="1">
      <c r="A13" s="75"/>
      <c r="B13" s="66"/>
      <c r="C13" s="66"/>
      <c r="D13" s="66"/>
      <c r="E13" s="66"/>
      <c r="F13" s="68"/>
      <c r="G13" s="66"/>
      <c r="H13" s="66"/>
      <c r="I13" s="66"/>
      <c r="J13" s="66"/>
      <c r="K13" s="21"/>
    </row>
    <row r="14" spans="1:12" ht="12.75">
      <c r="A14" s="76"/>
      <c r="B14" s="372" t="s">
        <v>67</v>
      </c>
      <c r="C14" s="372"/>
      <c r="D14" s="77"/>
      <c r="E14" s="33"/>
      <c r="G14" s="372" t="s">
        <v>68</v>
      </c>
      <c r="H14" s="372"/>
      <c r="I14" s="58"/>
      <c r="J14" s="58"/>
      <c r="K14" s="21"/>
    </row>
    <row r="15" spans="1:12" ht="5.0999999999999996" customHeight="1">
      <c r="A15" s="76"/>
      <c r="B15" s="32"/>
      <c r="C15" s="58"/>
      <c r="D15" s="23"/>
      <c r="E15" s="23"/>
      <c r="G15" s="32"/>
      <c r="H15" s="58"/>
      <c r="I15" s="28"/>
      <c r="J15" s="28"/>
      <c r="K15" s="21"/>
    </row>
    <row r="16" spans="1:12" ht="12.75">
      <c r="A16" s="76"/>
      <c r="B16" s="370" t="s">
        <v>69</v>
      </c>
      <c r="C16" s="370"/>
      <c r="D16" s="23"/>
      <c r="E16" s="23"/>
      <c r="G16" s="370" t="s">
        <v>70</v>
      </c>
      <c r="H16" s="370"/>
      <c r="I16" s="23"/>
      <c r="J16" s="23"/>
      <c r="K16" s="21"/>
    </row>
    <row r="17" spans="1:11" ht="5.0999999999999996" customHeight="1">
      <c r="A17" s="76"/>
      <c r="B17" s="44"/>
      <c r="C17" s="36"/>
      <c r="D17" s="23"/>
      <c r="E17" s="23"/>
      <c r="G17" s="44"/>
      <c r="H17" s="36"/>
      <c r="I17" s="23"/>
      <c r="J17" s="23"/>
      <c r="K17" s="21"/>
    </row>
    <row r="18" spans="1:11">
      <c r="A18" s="76"/>
      <c r="B18" s="371" t="s">
        <v>71</v>
      </c>
      <c r="C18" s="371"/>
      <c r="D18" s="35">
        <v>58737370</v>
      </c>
      <c r="E18" s="35">
        <v>82509812</v>
      </c>
      <c r="G18" s="371" t="s">
        <v>72</v>
      </c>
      <c r="H18" s="371"/>
      <c r="I18" s="35">
        <v>35740934</v>
      </c>
      <c r="J18" s="35">
        <v>36074046</v>
      </c>
      <c r="K18" s="21"/>
    </row>
    <row r="19" spans="1:11">
      <c r="A19" s="76"/>
      <c r="B19" s="371" t="s">
        <v>73</v>
      </c>
      <c r="C19" s="371"/>
      <c r="D19" s="35">
        <v>49579107</v>
      </c>
      <c r="E19" s="35">
        <v>23032697</v>
      </c>
      <c r="G19" s="371" t="s">
        <v>74</v>
      </c>
      <c r="H19" s="371"/>
      <c r="I19" s="35">
        <v>0</v>
      </c>
      <c r="J19" s="35">
        <v>0</v>
      </c>
      <c r="K19" s="21"/>
    </row>
    <row r="20" spans="1:11">
      <c r="A20" s="76"/>
      <c r="B20" s="371" t="s">
        <v>75</v>
      </c>
      <c r="C20" s="371"/>
      <c r="D20" s="35">
        <v>61498</v>
      </c>
      <c r="E20" s="35">
        <v>66311</v>
      </c>
      <c r="G20" s="371" t="s">
        <v>76</v>
      </c>
      <c r="H20" s="371"/>
      <c r="I20" s="35">
        <v>0</v>
      </c>
      <c r="J20" s="35">
        <v>0</v>
      </c>
      <c r="K20" s="21"/>
    </row>
    <row r="21" spans="1:11">
      <c r="A21" s="76"/>
      <c r="B21" s="371" t="s">
        <v>77</v>
      </c>
      <c r="C21" s="371"/>
      <c r="D21" s="35">
        <v>0</v>
      </c>
      <c r="E21" s="35">
        <v>0</v>
      </c>
      <c r="G21" s="371" t="s">
        <v>78</v>
      </c>
      <c r="H21" s="371"/>
      <c r="I21" s="35">
        <v>0</v>
      </c>
      <c r="J21" s="35">
        <v>0</v>
      </c>
      <c r="K21" s="21"/>
    </row>
    <row r="22" spans="1:11">
      <c r="A22" s="76"/>
      <c r="B22" s="371" t="s">
        <v>79</v>
      </c>
      <c r="C22" s="371"/>
      <c r="D22" s="35">
        <v>12591202</v>
      </c>
      <c r="E22" s="35">
        <v>15153239</v>
      </c>
      <c r="G22" s="371" t="s">
        <v>80</v>
      </c>
      <c r="H22" s="371"/>
      <c r="I22" s="35">
        <v>0</v>
      </c>
      <c r="J22" s="35">
        <v>0</v>
      </c>
      <c r="K22" s="21"/>
    </row>
    <row r="23" spans="1:11" ht="25.5" customHeight="1">
      <c r="A23" s="76"/>
      <c r="B23" s="371" t="s">
        <v>81</v>
      </c>
      <c r="C23" s="371"/>
      <c r="D23" s="35">
        <v>-7183938</v>
      </c>
      <c r="E23" s="35">
        <v>0</v>
      </c>
      <c r="G23" s="373" t="s">
        <v>82</v>
      </c>
      <c r="H23" s="373"/>
      <c r="I23" s="35">
        <v>0</v>
      </c>
      <c r="J23" s="35">
        <v>0</v>
      </c>
      <c r="K23" s="21"/>
    </row>
    <row r="24" spans="1:11">
      <c r="A24" s="76"/>
      <c r="B24" s="371" t="s">
        <v>83</v>
      </c>
      <c r="C24" s="371"/>
      <c r="D24" s="35">
        <v>0</v>
      </c>
      <c r="E24" s="35">
        <v>0</v>
      </c>
      <c r="G24" s="371" t="s">
        <v>84</v>
      </c>
      <c r="H24" s="371"/>
      <c r="I24" s="35">
        <v>0</v>
      </c>
      <c r="J24" s="35">
        <v>0</v>
      </c>
      <c r="K24" s="21"/>
    </row>
    <row r="25" spans="1:11">
      <c r="A25" s="76"/>
      <c r="B25" s="78"/>
      <c r="C25" s="79"/>
      <c r="D25" s="80"/>
      <c r="E25" s="80"/>
      <c r="G25" s="371" t="s">
        <v>85</v>
      </c>
      <c r="H25" s="371"/>
      <c r="I25" s="35">
        <v>0</v>
      </c>
      <c r="J25" s="35">
        <v>0</v>
      </c>
      <c r="K25" s="21"/>
    </row>
    <row r="26" spans="1:11" ht="12.75">
      <c r="A26" s="81"/>
      <c r="B26" s="370" t="s">
        <v>86</v>
      </c>
      <c r="C26" s="370"/>
      <c r="D26" s="82">
        <f>SUM(D18:D24)</f>
        <v>113785239</v>
      </c>
      <c r="E26" s="82">
        <f>SUM(E18:E24)</f>
        <v>120762059</v>
      </c>
      <c r="F26" s="83"/>
      <c r="G26" s="32"/>
      <c r="H26" s="58"/>
      <c r="I26" s="40"/>
      <c r="J26" s="40"/>
      <c r="K26" s="21"/>
    </row>
    <row r="27" spans="1:11" ht="12.75">
      <c r="A27" s="81"/>
      <c r="B27" s="32"/>
      <c r="C27" s="84"/>
      <c r="D27" s="40"/>
      <c r="E27" s="40"/>
      <c r="F27" s="83"/>
      <c r="G27" s="370" t="s">
        <v>87</v>
      </c>
      <c r="H27" s="370"/>
      <c r="I27" s="82">
        <f>SUM(I18:I25)</f>
        <v>35740934</v>
      </c>
      <c r="J27" s="82">
        <f>SUM(J18:J25)</f>
        <v>36074046</v>
      </c>
      <c r="K27" s="21"/>
    </row>
    <row r="28" spans="1:11">
      <c r="A28" s="76"/>
      <c r="B28" s="78"/>
      <c r="C28" s="78"/>
      <c r="D28" s="80"/>
      <c r="E28" s="80"/>
      <c r="G28" s="85"/>
      <c r="H28" s="79"/>
      <c r="I28" s="80"/>
      <c r="J28" s="80"/>
      <c r="K28" s="21"/>
    </row>
    <row r="29" spans="1:11" ht="12.75">
      <c r="A29" s="76"/>
      <c r="B29" s="370" t="s">
        <v>88</v>
      </c>
      <c r="C29" s="370"/>
      <c r="D29" s="23"/>
      <c r="E29" s="23"/>
      <c r="G29" s="370" t="s">
        <v>89</v>
      </c>
      <c r="H29" s="370"/>
      <c r="I29" s="23"/>
      <c r="J29" s="23"/>
      <c r="K29" s="21"/>
    </row>
    <row r="30" spans="1:11">
      <c r="A30" s="76"/>
      <c r="B30" s="78"/>
      <c r="C30" s="78"/>
      <c r="D30" s="80"/>
      <c r="E30" s="80"/>
      <c r="G30" s="78"/>
      <c r="H30" s="79"/>
      <c r="I30" s="80"/>
      <c r="J30" s="80"/>
      <c r="K30" s="21"/>
    </row>
    <row r="31" spans="1:11">
      <c r="A31" s="76"/>
      <c r="B31" s="371" t="s">
        <v>90</v>
      </c>
      <c r="C31" s="371"/>
      <c r="D31" s="35">
        <v>0</v>
      </c>
      <c r="E31" s="35">
        <v>0</v>
      </c>
      <c r="G31" s="371" t="s">
        <v>91</v>
      </c>
      <c r="H31" s="371"/>
      <c r="I31" s="35">
        <v>0</v>
      </c>
      <c r="J31" s="35">
        <v>0</v>
      </c>
      <c r="K31" s="21"/>
    </row>
    <row r="32" spans="1:11">
      <c r="A32" s="76"/>
      <c r="B32" s="371" t="s">
        <v>92</v>
      </c>
      <c r="C32" s="371"/>
      <c r="D32" s="35">
        <v>0</v>
      </c>
      <c r="E32" s="35">
        <v>0</v>
      </c>
      <c r="G32" s="371" t="s">
        <v>93</v>
      </c>
      <c r="H32" s="371"/>
      <c r="I32" s="35">
        <v>0</v>
      </c>
      <c r="J32" s="35">
        <v>0</v>
      </c>
      <c r="K32" s="21"/>
    </row>
    <row r="33" spans="1:11">
      <c r="A33" s="76"/>
      <c r="B33" s="371" t="s">
        <v>94</v>
      </c>
      <c r="C33" s="371"/>
      <c r="D33" s="35">
        <v>0</v>
      </c>
      <c r="E33" s="35">
        <v>0</v>
      </c>
      <c r="G33" s="371" t="s">
        <v>95</v>
      </c>
      <c r="H33" s="371"/>
      <c r="I33" s="35">
        <v>0</v>
      </c>
      <c r="J33" s="35">
        <v>0</v>
      </c>
      <c r="K33" s="21"/>
    </row>
    <row r="34" spans="1:11">
      <c r="A34" s="76"/>
      <c r="B34" s="371" t="s">
        <v>96</v>
      </c>
      <c r="C34" s="371"/>
      <c r="D34" s="35">
        <v>273242417</v>
      </c>
      <c r="E34" s="35">
        <v>257765569</v>
      </c>
      <c r="G34" s="371" t="s">
        <v>97</v>
      </c>
      <c r="H34" s="371"/>
      <c r="I34" s="35">
        <v>0</v>
      </c>
      <c r="J34" s="35">
        <v>0</v>
      </c>
      <c r="K34" s="21"/>
    </row>
    <row r="35" spans="1:11" ht="26.25" customHeight="1">
      <c r="A35" s="76"/>
      <c r="B35" s="371" t="s">
        <v>98</v>
      </c>
      <c r="C35" s="371"/>
      <c r="D35" s="35">
        <v>0</v>
      </c>
      <c r="E35" s="35">
        <v>0</v>
      </c>
      <c r="G35" s="373" t="s">
        <v>99</v>
      </c>
      <c r="H35" s="373"/>
      <c r="I35" s="35">
        <v>0</v>
      </c>
      <c r="J35" s="35">
        <v>0</v>
      </c>
      <c r="K35" s="21"/>
    </row>
    <row r="36" spans="1:11">
      <c r="A36" s="76"/>
      <c r="B36" s="371" t="s">
        <v>100</v>
      </c>
      <c r="C36" s="371"/>
      <c r="D36" s="35">
        <v>-21524386</v>
      </c>
      <c r="E36" s="35">
        <v>-55329045</v>
      </c>
      <c r="G36" s="371" t="s">
        <v>101</v>
      </c>
      <c r="H36" s="371"/>
      <c r="I36" s="35">
        <v>0</v>
      </c>
      <c r="J36" s="35">
        <v>0</v>
      </c>
      <c r="K36" s="21"/>
    </row>
    <row r="37" spans="1:11">
      <c r="A37" s="76"/>
      <c r="B37" s="371" t="s">
        <v>102</v>
      </c>
      <c r="C37" s="371"/>
      <c r="D37" s="35">
        <v>837304</v>
      </c>
      <c r="E37" s="35">
        <v>937304</v>
      </c>
      <c r="G37" s="78"/>
      <c r="H37" s="79"/>
      <c r="I37" s="80"/>
      <c r="J37" s="80"/>
      <c r="K37" s="21"/>
    </row>
    <row r="38" spans="1:11" ht="12.75">
      <c r="A38" s="76"/>
      <c r="B38" s="371" t="s">
        <v>103</v>
      </c>
      <c r="C38" s="371"/>
      <c r="D38" s="35">
        <v>0</v>
      </c>
      <c r="E38" s="35">
        <v>0</v>
      </c>
      <c r="G38" s="370" t="s">
        <v>104</v>
      </c>
      <c r="H38" s="370"/>
      <c r="I38" s="82">
        <f>SUM(I31:I36)</f>
        <v>0</v>
      </c>
      <c r="J38" s="82">
        <f>SUM(J31:J36)</f>
        <v>0</v>
      </c>
      <c r="K38" s="21"/>
    </row>
    <row r="39" spans="1:11" ht="12.75">
      <c r="A39" s="76"/>
      <c r="B39" s="371" t="s">
        <v>105</v>
      </c>
      <c r="C39" s="371"/>
      <c r="D39" s="35">
        <v>0</v>
      </c>
      <c r="E39" s="35">
        <v>0</v>
      </c>
      <c r="G39" s="32"/>
      <c r="H39" s="84"/>
      <c r="I39" s="40"/>
      <c r="J39" s="40"/>
      <c r="K39" s="21"/>
    </row>
    <row r="40" spans="1:11" ht="12.75">
      <c r="A40" s="76"/>
      <c r="B40" s="78"/>
      <c r="C40" s="79"/>
      <c r="D40" s="80"/>
      <c r="E40" s="80"/>
      <c r="G40" s="370" t="s">
        <v>106</v>
      </c>
      <c r="H40" s="370"/>
      <c r="I40" s="82">
        <f>I27+I38</f>
        <v>35740934</v>
      </c>
      <c r="J40" s="82">
        <f>J27+J38</f>
        <v>36074046</v>
      </c>
      <c r="K40" s="21"/>
    </row>
    <row r="41" spans="1:11" ht="12.75">
      <c r="A41" s="81"/>
      <c r="B41" s="370" t="s">
        <v>107</v>
      </c>
      <c r="C41" s="370"/>
      <c r="D41" s="82">
        <f>SUM(D31:D39)</f>
        <v>252555335</v>
      </c>
      <c r="E41" s="82">
        <f>SUM(E31:E39)</f>
        <v>203373828</v>
      </c>
      <c r="F41" s="83"/>
      <c r="G41" s="32"/>
      <c r="H41" s="86"/>
      <c r="I41" s="40"/>
      <c r="J41" s="40"/>
      <c r="K41" s="21"/>
    </row>
    <row r="42" spans="1:11" ht="12.75">
      <c r="A42" s="76"/>
      <c r="B42" s="78"/>
      <c r="C42" s="32"/>
      <c r="D42" s="80"/>
      <c r="E42" s="80"/>
      <c r="G42" s="372" t="s">
        <v>108</v>
      </c>
      <c r="H42" s="372"/>
      <c r="I42" s="80"/>
      <c r="J42" s="80"/>
      <c r="K42" s="21"/>
    </row>
    <row r="43" spans="1:11" ht="12.75">
      <c r="A43" s="76"/>
      <c r="B43" s="370" t="s">
        <v>109</v>
      </c>
      <c r="C43" s="370"/>
      <c r="D43" s="82">
        <f>D26+D41</f>
        <v>366340574</v>
      </c>
      <c r="E43" s="82">
        <f>E26+E41</f>
        <v>324135887</v>
      </c>
      <c r="G43" s="32"/>
      <c r="H43" s="86"/>
      <c r="I43" s="80"/>
      <c r="J43" s="80"/>
      <c r="K43" s="21"/>
    </row>
    <row r="44" spans="1:11" ht="12.75">
      <c r="A44" s="76"/>
      <c r="B44" s="78"/>
      <c r="C44" s="78"/>
      <c r="D44" s="80"/>
      <c r="E44" s="80"/>
      <c r="G44" s="370" t="s">
        <v>110</v>
      </c>
      <c r="H44" s="370"/>
      <c r="I44" s="82">
        <f>SUM(I46:I48)</f>
        <v>221856840</v>
      </c>
      <c r="J44" s="82">
        <f>SUM(J46:J48)</f>
        <v>212882409</v>
      </c>
      <c r="K44" s="21"/>
    </row>
    <row r="45" spans="1:11">
      <c r="A45" s="76"/>
      <c r="B45" s="78"/>
      <c r="C45" s="78"/>
      <c r="D45" s="80"/>
      <c r="E45" s="80"/>
      <c r="G45" s="78"/>
      <c r="H45" s="33"/>
      <c r="I45" s="80"/>
      <c r="J45" s="80"/>
      <c r="K45" s="21"/>
    </row>
    <row r="46" spans="1:11">
      <c r="A46" s="76"/>
      <c r="B46" s="78"/>
      <c r="C46" s="78"/>
      <c r="D46" s="80"/>
      <c r="E46" s="80"/>
      <c r="G46" s="371" t="s">
        <v>40</v>
      </c>
      <c r="H46" s="371"/>
      <c r="I46" s="35">
        <v>221856840</v>
      </c>
      <c r="J46" s="35">
        <v>212882409</v>
      </c>
      <c r="K46" s="21"/>
    </row>
    <row r="47" spans="1:11">
      <c r="A47" s="76"/>
      <c r="B47" s="78"/>
      <c r="C47" s="378" t="s">
        <v>111</v>
      </c>
      <c r="D47" s="378"/>
      <c r="E47" s="80"/>
      <c r="G47" s="371" t="s">
        <v>112</v>
      </c>
      <c r="H47" s="371"/>
      <c r="I47" s="35">
        <v>0</v>
      </c>
      <c r="J47" s="35">
        <v>0</v>
      </c>
      <c r="K47" s="21"/>
    </row>
    <row r="48" spans="1:11">
      <c r="A48" s="76"/>
      <c r="B48" s="78"/>
      <c r="C48" s="378"/>
      <c r="D48" s="378"/>
      <c r="E48" s="80"/>
      <c r="G48" s="371" t="s">
        <v>113</v>
      </c>
      <c r="H48" s="371"/>
      <c r="I48" s="35">
        <v>0</v>
      </c>
      <c r="J48" s="35">
        <v>0</v>
      </c>
      <c r="K48" s="21"/>
    </row>
    <row r="49" spans="1:11">
      <c r="A49" s="76"/>
      <c r="B49" s="78"/>
      <c r="C49" s="378"/>
      <c r="D49" s="378"/>
      <c r="E49" s="80"/>
      <c r="G49" s="78"/>
      <c r="H49" s="33"/>
      <c r="I49" s="80"/>
      <c r="J49" s="80"/>
      <c r="K49" s="21"/>
    </row>
    <row r="50" spans="1:11" ht="12.75">
      <c r="A50" s="76"/>
      <c r="B50" s="78"/>
      <c r="C50" s="378"/>
      <c r="D50" s="378"/>
      <c r="E50" s="80"/>
      <c r="G50" s="370" t="s">
        <v>114</v>
      </c>
      <c r="H50" s="370"/>
      <c r="I50" s="82">
        <f>SUM(I52:I56)</f>
        <v>108742800</v>
      </c>
      <c r="J50" s="82">
        <f>SUM(J52:J56)</f>
        <v>75179432</v>
      </c>
      <c r="K50" s="21"/>
    </row>
    <row r="51" spans="1:11" ht="12.75">
      <c r="A51" s="76"/>
      <c r="B51" s="78"/>
      <c r="C51" s="378"/>
      <c r="D51" s="378"/>
      <c r="E51" s="80"/>
      <c r="G51" s="32"/>
      <c r="H51" s="33"/>
      <c r="I51" s="87"/>
      <c r="J51" s="87"/>
      <c r="K51" s="21"/>
    </row>
    <row r="52" spans="1:11">
      <c r="A52" s="76"/>
      <c r="B52" s="78"/>
      <c r="C52" s="378"/>
      <c r="D52" s="378"/>
      <c r="E52" s="80"/>
      <c r="G52" s="371" t="s">
        <v>115</v>
      </c>
      <c r="H52" s="371"/>
      <c r="I52" s="35">
        <f>EA!I53</f>
        <v>-19882554</v>
      </c>
      <c r="J52" s="35">
        <f>EA!J53</f>
        <v>-5566820</v>
      </c>
      <c r="K52" s="21"/>
    </row>
    <row r="53" spans="1:11">
      <c r="A53" s="76"/>
      <c r="B53" s="78"/>
      <c r="C53" s="378"/>
      <c r="D53" s="378"/>
      <c r="E53" s="80"/>
      <c r="G53" s="371" t="s">
        <v>116</v>
      </c>
      <c r="H53" s="371"/>
      <c r="I53" s="35">
        <v>123917999</v>
      </c>
      <c r="J53" s="35">
        <v>76038897</v>
      </c>
      <c r="K53" s="21"/>
    </row>
    <row r="54" spans="1:11">
      <c r="A54" s="76"/>
      <c r="B54" s="78"/>
      <c r="C54" s="378"/>
      <c r="D54" s="378"/>
      <c r="E54" s="80"/>
      <c r="G54" s="371" t="s">
        <v>117</v>
      </c>
      <c r="H54" s="371"/>
      <c r="I54" s="35">
        <v>0</v>
      </c>
      <c r="J54" s="35">
        <v>0</v>
      </c>
      <c r="K54" s="21"/>
    </row>
    <row r="55" spans="1:11">
      <c r="A55" s="76"/>
      <c r="B55" s="78"/>
      <c r="C55" s="78"/>
      <c r="D55" s="80"/>
      <c r="E55" s="80"/>
      <c r="G55" s="371" t="s">
        <v>118</v>
      </c>
      <c r="H55" s="371"/>
      <c r="I55" s="35">
        <v>4707355</v>
      </c>
      <c r="J55" s="35">
        <v>4707355</v>
      </c>
      <c r="K55" s="21"/>
    </row>
    <row r="56" spans="1:11">
      <c r="A56" s="76"/>
      <c r="B56" s="78"/>
      <c r="C56" s="78"/>
      <c r="D56" s="80"/>
      <c r="E56" s="80"/>
      <c r="G56" s="371" t="s">
        <v>119</v>
      </c>
      <c r="H56" s="371"/>
      <c r="I56" s="35">
        <v>0</v>
      </c>
      <c r="J56" s="35">
        <v>0</v>
      </c>
      <c r="K56" s="21"/>
    </row>
    <row r="57" spans="1:11">
      <c r="A57" s="76"/>
      <c r="B57" s="78"/>
      <c r="C57" s="78"/>
      <c r="D57" s="80"/>
      <c r="E57" s="80"/>
      <c r="G57" s="78"/>
      <c r="H57" s="33"/>
      <c r="I57" s="80"/>
      <c r="J57" s="80"/>
      <c r="K57" s="21"/>
    </row>
    <row r="58" spans="1:11" ht="25.5" customHeight="1">
      <c r="A58" s="76"/>
      <c r="B58" s="78"/>
      <c r="C58" s="78"/>
      <c r="D58" s="80"/>
      <c r="E58" s="80"/>
      <c r="G58" s="370" t="s">
        <v>120</v>
      </c>
      <c r="H58" s="370"/>
      <c r="I58" s="82">
        <f>SUM(I60:I61)</f>
        <v>0</v>
      </c>
      <c r="J58" s="82">
        <f>SUM(J60:J61)</f>
        <v>0</v>
      </c>
      <c r="K58" s="21"/>
    </row>
    <row r="59" spans="1:11">
      <c r="A59" s="76"/>
      <c r="B59" s="78"/>
      <c r="C59" s="78"/>
      <c r="D59" s="80"/>
      <c r="E59" s="80"/>
      <c r="G59" s="78"/>
      <c r="H59" s="33"/>
      <c r="I59" s="80"/>
      <c r="J59" s="80"/>
      <c r="K59" s="21"/>
    </row>
    <row r="60" spans="1:11">
      <c r="A60" s="76"/>
      <c r="B60" s="78"/>
      <c r="C60" s="78"/>
      <c r="D60" s="80"/>
      <c r="E60" s="80"/>
      <c r="G60" s="371" t="s">
        <v>121</v>
      </c>
      <c r="H60" s="371"/>
      <c r="I60" s="35">
        <v>0</v>
      </c>
      <c r="J60" s="35">
        <v>0</v>
      </c>
      <c r="K60" s="21"/>
    </row>
    <row r="61" spans="1:11">
      <c r="A61" s="76"/>
      <c r="B61" s="78"/>
      <c r="C61" s="78"/>
      <c r="D61" s="80"/>
      <c r="E61" s="80"/>
      <c r="G61" s="371" t="s">
        <v>122</v>
      </c>
      <c r="H61" s="371"/>
      <c r="I61" s="35">
        <v>0</v>
      </c>
      <c r="J61" s="35">
        <v>0</v>
      </c>
      <c r="K61" s="21"/>
    </row>
    <row r="62" spans="1:11" ht="9.9499999999999993" customHeight="1">
      <c r="A62" s="76"/>
      <c r="B62" s="78"/>
      <c r="C62" s="78"/>
      <c r="D62" s="80"/>
      <c r="E62" s="80"/>
      <c r="G62" s="78"/>
      <c r="H62" s="88"/>
      <c r="I62" s="80"/>
      <c r="J62" s="80"/>
      <c r="K62" s="21"/>
    </row>
    <row r="63" spans="1:11" ht="12.75">
      <c r="A63" s="76"/>
      <c r="B63" s="78"/>
      <c r="C63" s="78"/>
      <c r="D63" s="80"/>
      <c r="E63" s="80"/>
      <c r="G63" s="370" t="s">
        <v>123</v>
      </c>
      <c r="H63" s="370"/>
      <c r="I63" s="82">
        <f>I44+I50+I58</f>
        <v>330599640</v>
      </c>
      <c r="J63" s="82">
        <f>J44+J50+J58</f>
        <v>288061841</v>
      </c>
      <c r="K63" s="21"/>
    </row>
    <row r="64" spans="1:11" ht="9.9499999999999993" customHeight="1">
      <c r="A64" s="76"/>
      <c r="B64" s="78"/>
      <c r="C64" s="78"/>
      <c r="D64" s="80"/>
      <c r="E64" s="80"/>
      <c r="G64" s="78"/>
      <c r="H64" s="33"/>
      <c r="I64" s="80"/>
      <c r="J64" s="80"/>
      <c r="K64" s="21"/>
    </row>
    <row r="65" spans="1:11" ht="12.75">
      <c r="A65" s="76"/>
      <c r="B65" s="78"/>
      <c r="C65" s="78"/>
      <c r="D65" s="80"/>
      <c r="E65" s="80"/>
      <c r="G65" s="370" t="s">
        <v>124</v>
      </c>
      <c r="H65" s="370"/>
      <c r="I65" s="82">
        <f>I40+I63</f>
        <v>366340574</v>
      </c>
      <c r="J65" s="82">
        <f>J40+J63</f>
        <v>324135887</v>
      </c>
      <c r="K65" s="21"/>
    </row>
    <row r="66" spans="1:11" ht="6" customHeight="1">
      <c r="A66" s="89"/>
      <c r="B66" s="90"/>
      <c r="C66" s="90"/>
      <c r="D66" s="90"/>
      <c r="E66" s="90"/>
      <c r="F66" s="91"/>
      <c r="G66" s="90"/>
      <c r="H66" s="90"/>
      <c r="I66" s="90"/>
      <c r="J66" s="90"/>
      <c r="K66" s="48"/>
    </row>
    <row r="67" spans="1:11" ht="6" customHeight="1">
      <c r="B67" s="33"/>
      <c r="C67" s="54"/>
      <c r="D67" s="55"/>
      <c r="E67" s="55"/>
      <c r="G67" s="56"/>
      <c r="H67" s="54"/>
      <c r="I67" s="55"/>
      <c r="J67" s="55"/>
    </row>
    <row r="68" spans="1:11" ht="6" customHeight="1">
      <c r="A68" s="46"/>
      <c r="B68" s="49"/>
      <c r="C68" s="50"/>
      <c r="D68" s="51"/>
      <c r="E68" s="51"/>
      <c r="F68" s="91"/>
      <c r="G68" s="52"/>
      <c r="H68" s="50"/>
      <c r="I68" s="51"/>
      <c r="J68" s="51"/>
    </row>
    <row r="69" spans="1:11" ht="6" customHeight="1">
      <c r="B69" s="33"/>
      <c r="C69" s="54"/>
      <c r="D69" s="55"/>
      <c r="E69" s="55"/>
      <c r="G69" s="56"/>
      <c r="H69" s="54"/>
      <c r="I69" s="55"/>
      <c r="J69" s="55"/>
    </row>
    <row r="70" spans="1:11" ht="15" customHeight="1">
      <c r="B70" s="369" t="s">
        <v>61</v>
      </c>
      <c r="C70" s="369"/>
      <c r="D70" s="369"/>
      <c r="E70" s="369"/>
      <c r="F70" s="369"/>
      <c r="G70" s="369"/>
      <c r="H70" s="369"/>
      <c r="I70" s="369"/>
      <c r="J70" s="369"/>
    </row>
    <row r="71" spans="1:11" ht="9.75" customHeight="1">
      <c r="B71" s="33"/>
      <c r="C71" s="54"/>
      <c r="D71" s="55"/>
      <c r="E71" s="55"/>
      <c r="G71" s="56"/>
      <c r="H71" s="54"/>
      <c r="I71" s="55"/>
      <c r="J71" s="55"/>
    </row>
  </sheetData>
  <sheetProtection formatCells="0" selectLockedCells="1"/>
  <mergeCells count="69">
    <mergeCell ref="A10:A11"/>
    <mergeCell ref="B10:C11"/>
    <mergeCell ref="F10:F11"/>
    <mergeCell ref="G10:H11"/>
    <mergeCell ref="C3:I3"/>
    <mergeCell ref="C4:I4"/>
    <mergeCell ref="C5:I5"/>
    <mergeCell ref="C6:I6"/>
    <mergeCell ref="C7:J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32:C32"/>
    <mergeCell ref="G32:H32"/>
    <mergeCell ref="B33:C33"/>
    <mergeCell ref="G33:H33"/>
    <mergeCell ref="B34:C34"/>
    <mergeCell ref="G34:H34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G65:H65"/>
    <mergeCell ref="B70:J70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opLeftCell="C43" zoomScaleNormal="100" zoomScalePageLayoutView="80" workbookViewId="0">
      <selection activeCell="C61" sqref="A61:XFD65"/>
    </sheetView>
  </sheetViews>
  <sheetFormatPr baseColWidth="10" defaultRowHeight="12"/>
  <cols>
    <col min="1" max="1" width="4.5703125" style="3" customWidth="1"/>
    <col min="2" max="2" width="24.7109375" style="3" customWidth="1"/>
    <col min="3" max="3" width="40" style="3" customWidth="1"/>
    <col min="4" max="5" width="18.7109375" style="3" customWidth="1"/>
    <col min="6" max="6" width="10.7109375" style="3" customWidth="1"/>
    <col min="7" max="7" width="24.7109375" style="3" customWidth="1"/>
    <col min="8" max="8" width="29.7109375" style="96" customWidth="1"/>
    <col min="9" max="10" width="18.7109375" style="3" customWidth="1"/>
    <col min="11" max="11" width="4.5703125" style="3" customWidth="1"/>
    <col min="12" max="16384" width="11.42578125" style="3"/>
  </cols>
  <sheetData>
    <row r="1" spans="1:11" ht="6" customHeight="1">
      <c r="A1" s="92"/>
      <c r="B1" s="59"/>
      <c r="C1" s="93"/>
      <c r="D1" s="61"/>
      <c r="E1" s="61"/>
      <c r="F1" s="93"/>
      <c r="G1" s="93"/>
      <c r="H1" s="94"/>
      <c r="I1" s="59"/>
      <c r="J1" s="59"/>
      <c r="K1" s="59"/>
    </row>
    <row r="2" spans="1:11" s="1" customFormat="1" ht="6" customHeight="1">
      <c r="C2" s="24"/>
      <c r="H2" s="95"/>
    </row>
    <row r="3" spans="1:11" ht="14.1" customHeight="1">
      <c r="A3" s="9"/>
      <c r="C3" s="376" t="s">
        <v>62</v>
      </c>
      <c r="D3" s="376"/>
      <c r="E3" s="376"/>
      <c r="F3" s="376"/>
      <c r="G3" s="376"/>
      <c r="H3" s="376"/>
      <c r="I3" s="376"/>
      <c r="J3" s="2"/>
      <c r="K3" s="2"/>
    </row>
    <row r="4" spans="1:11" ht="14.1" customHeight="1">
      <c r="A4" s="4"/>
      <c r="C4" s="376" t="s">
        <v>125</v>
      </c>
      <c r="D4" s="376"/>
      <c r="E4" s="376"/>
      <c r="F4" s="376"/>
      <c r="G4" s="376"/>
      <c r="H4" s="376"/>
      <c r="I4" s="376"/>
      <c r="J4" s="4"/>
      <c r="K4" s="4"/>
    </row>
    <row r="5" spans="1:11" ht="14.1" customHeight="1">
      <c r="A5" s="5"/>
      <c r="C5" s="376" t="s">
        <v>2</v>
      </c>
      <c r="D5" s="376"/>
      <c r="E5" s="376"/>
      <c r="F5" s="376"/>
      <c r="G5" s="376"/>
      <c r="H5" s="376"/>
      <c r="I5" s="376"/>
      <c r="J5" s="4"/>
      <c r="K5" s="4"/>
    </row>
    <row r="6" spans="1:11" ht="14.1" customHeight="1">
      <c r="A6" s="5"/>
      <c r="C6" s="376" t="s">
        <v>3</v>
      </c>
      <c r="D6" s="376"/>
      <c r="E6" s="376"/>
      <c r="F6" s="376"/>
      <c r="G6" s="376"/>
      <c r="H6" s="376"/>
      <c r="I6" s="376"/>
      <c r="J6" s="4"/>
      <c r="K6" s="4"/>
    </row>
    <row r="7" spans="1:11" ht="20.100000000000001" customHeight="1">
      <c r="A7" s="5"/>
      <c r="B7" s="7" t="s">
        <v>4</v>
      </c>
      <c r="C7" s="377" t="s">
        <v>398</v>
      </c>
      <c r="D7" s="377"/>
      <c r="E7" s="377"/>
      <c r="F7" s="377"/>
      <c r="G7" s="377"/>
      <c r="H7" s="377"/>
      <c r="I7" s="377"/>
      <c r="J7" s="377"/>
    </row>
    <row r="8" spans="1:11" ht="3" customHeight="1">
      <c r="A8" s="2"/>
      <c r="B8" s="2"/>
      <c r="C8" s="2"/>
      <c r="D8" s="2"/>
      <c r="E8" s="2"/>
      <c r="F8" s="2"/>
    </row>
    <row r="9" spans="1:11" s="1" customFormat="1" ht="3" customHeight="1">
      <c r="A9" s="5"/>
      <c r="B9" s="8"/>
      <c r="C9" s="8"/>
      <c r="D9" s="8"/>
      <c r="E9" s="8"/>
      <c r="F9" s="6"/>
      <c r="H9" s="95"/>
    </row>
    <row r="10" spans="1:11" s="1" customFormat="1" ht="3" customHeight="1">
      <c r="A10" s="10"/>
      <c r="B10" s="10"/>
      <c r="C10" s="10"/>
      <c r="D10" s="11"/>
      <c r="E10" s="11"/>
      <c r="F10" s="12"/>
      <c r="H10" s="95"/>
    </row>
    <row r="11" spans="1:11" s="1" customFormat="1" ht="20.100000000000001" customHeight="1">
      <c r="A11" s="97"/>
      <c r="B11" s="375" t="s">
        <v>5</v>
      </c>
      <c r="C11" s="375"/>
      <c r="D11" s="14" t="s">
        <v>126</v>
      </c>
      <c r="E11" s="14" t="s">
        <v>127</v>
      </c>
      <c r="F11" s="15"/>
      <c r="G11" s="375" t="s">
        <v>5</v>
      </c>
      <c r="H11" s="375"/>
      <c r="I11" s="14" t="s">
        <v>126</v>
      </c>
      <c r="J11" s="14" t="s">
        <v>127</v>
      </c>
      <c r="K11" s="16"/>
    </row>
    <row r="12" spans="1:11" ht="3" customHeight="1">
      <c r="A12" s="18"/>
      <c r="B12" s="19"/>
      <c r="C12" s="19"/>
      <c r="D12" s="20"/>
      <c r="E12" s="20"/>
      <c r="F12" s="9"/>
      <c r="G12" s="1"/>
      <c r="H12" s="95"/>
      <c r="I12" s="1"/>
      <c r="J12" s="1"/>
      <c r="K12" s="21"/>
    </row>
    <row r="13" spans="1:11" s="1" customFormat="1" ht="3" customHeight="1">
      <c r="A13" s="76"/>
      <c r="B13" s="98"/>
      <c r="C13" s="98"/>
      <c r="D13" s="99"/>
      <c r="E13" s="99"/>
      <c r="F13" s="24"/>
      <c r="H13" s="95"/>
      <c r="K13" s="21"/>
    </row>
    <row r="14" spans="1:11" ht="12.75">
      <c r="A14" s="30"/>
      <c r="B14" s="372" t="s">
        <v>67</v>
      </c>
      <c r="C14" s="372"/>
      <c r="D14" s="100">
        <f>D16+D26</f>
        <v>33623230</v>
      </c>
      <c r="E14" s="100">
        <f>E16+E26</f>
        <v>75827917</v>
      </c>
      <c r="F14" s="24"/>
      <c r="G14" s="372" t="s">
        <v>68</v>
      </c>
      <c r="H14" s="372"/>
      <c r="I14" s="100">
        <f>I16+I27</f>
        <v>0</v>
      </c>
      <c r="J14" s="100">
        <f>J16+J27</f>
        <v>333112</v>
      </c>
      <c r="K14" s="21"/>
    </row>
    <row r="15" spans="1:11" ht="12.75">
      <c r="A15" s="27"/>
      <c r="B15" s="32"/>
      <c r="C15" s="58"/>
      <c r="D15" s="101"/>
      <c r="E15" s="101"/>
      <c r="F15" s="24"/>
      <c r="G15" s="367"/>
      <c r="H15" s="367"/>
      <c r="I15" s="101"/>
      <c r="J15" s="101"/>
      <c r="K15" s="21"/>
    </row>
    <row r="16" spans="1:11" ht="12.75">
      <c r="A16" s="27"/>
      <c r="B16" s="372" t="s">
        <v>69</v>
      </c>
      <c r="C16" s="372"/>
      <c r="D16" s="100">
        <f>SUM(D18:D24)</f>
        <v>33523230</v>
      </c>
      <c r="E16" s="100">
        <f>SUM(E18:E24)</f>
        <v>26546410</v>
      </c>
      <c r="F16" s="24"/>
      <c r="G16" s="372" t="s">
        <v>70</v>
      </c>
      <c r="H16" s="372"/>
      <c r="I16" s="100">
        <f>SUM(I18:I25)</f>
        <v>0</v>
      </c>
      <c r="J16" s="100">
        <f>SUM(J18:J25)</f>
        <v>333112</v>
      </c>
      <c r="K16" s="21"/>
    </row>
    <row r="17" spans="1:11" ht="12.75">
      <c r="A17" s="27"/>
      <c r="B17" s="32"/>
      <c r="C17" s="58"/>
      <c r="D17" s="101"/>
      <c r="E17" s="101"/>
      <c r="F17" s="24"/>
      <c r="G17" s="32"/>
      <c r="H17" s="32"/>
      <c r="I17" s="101"/>
      <c r="J17" s="101"/>
      <c r="K17" s="21"/>
    </row>
    <row r="18" spans="1:11">
      <c r="A18" s="30"/>
      <c r="B18" s="371" t="s">
        <v>71</v>
      </c>
      <c r="C18" s="371"/>
      <c r="D18" s="102">
        <f>IF(ESF!D18&lt;ESF!E18,ESF!E18-ESF!D18,0)</f>
        <v>23772442</v>
      </c>
      <c r="E18" s="102">
        <f>IF(D18&gt;0,0,ESF!D18-ESF!E18)</f>
        <v>0</v>
      </c>
      <c r="F18" s="24"/>
      <c r="G18" s="371" t="s">
        <v>72</v>
      </c>
      <c r="H18" s="371"/>
      <c r="I18" s="102">
        <f>IF(ESF!I18&gt;ESF!J18,ESF!I18-ESF!J18,0)</f>
        <v>0</v>
      </c>
      <c r="J18" s="102">
        <f>IF(I18&gt;0,0,ESF!J18-ESF!I18)</f>
        <v>333112</v>
      </c>
      <c r="K18" s="21"/>
    </row>
    <row r="19" spans="1:11">
      <c r="A19" s="30"/>
      <c r="B19" s="371" t="s">
        <v>73</v>
      </c>
      <c r="C19" s="371"/>
      <c r="D19" s="102">
        <f>IF(ESF!D19&lt;ESF!E19,ESF!E19-ESF!D19,0)</f>
        <v>0</v>
      </c>
      <c r="E19" s="102">
        <f>IF(D19&gt;0,0,ESF!D19-ESF!E19)</f>
        <v>26546410</v>
      </c>
      <c r="F19" s="24"/>
      <c r="G19" s="371" t="s">
        <v>74</v>
      </c>
      <c r="H19" s="371"/>
      <c r="I19" s="102">
        <f>IF(ESF!I19&gt;ESF!J19,ESF!I19-ESF!J19,0)</f>
        <v>0</v>
      </c>
      <c r="J19" s="102">
        <f>IF(I19&gt;0,0,ESF!J19-ESF!I19)</f>
        <v>0</v>
      </c>
      <c r="K19" s="21"/>
    </row>
    <row r="20" spans="1:11">
      <c r="A20" s="30"/>
      <c r="B20" s="371" t="s">
        <v>75</v>
      </c>
      <c r="C20" s="371"/>
      <c r="D20" s="102">
        <f>IF(ESF!D20&lt;ESF!E20,ESF!E20-ESF!D20,0)</f>
        <v>4813</v>
      </c>
      <c r="E20" s="102">
        <f>IF(D20&gt;0,0,ESF!D20-ESF!E20)</f>
        <v>0</v>
      </c>
      <c r="F20" s="24"/>
      <c r="G20" s="371" t="s">
        <v>76</v>
      </c>
      <c r="H20" s="371"/>
      <c r="I20" s="102">
        <f>IF(ESF!I20&gt;ESF!J20,ESF!I20-ESF!J20,0)</f>
        <v>0</v>
      </c>
      <c r="J20" s="102">
        <f>IF(I20&gt;0,0,ESF!J20-ESF!I20)</f>
        <v>0</v>
      </c>
      <c r="K20" s="21"/>
    </row>
    <row r="21" spans="1:11">
      <c r="A21" s="30"/>
      <c r="B21" s="371" t="s">
        <v>77</v>
      </c>
      <c r="C21" s="371"/>
      <c r="D21" s="102">
        <f>IF(ESF!D21&lt;ESF!E21,ESF!E21-ESF!D21,0)</f>
        <v>0</v>
      </c>
      <c r="E21" s="102">
        <f>IF(D21&gt;0,0,ESF!D21-ESF!E21)</f>
        <v>0</v>
      </c>
      <c r="F21" s="24"/>
      <c r="G21" s="371" t="s">
        <v>78</v>
      </c>
      <c r="H21" s="371"/>
      <c r="I21" s="102">
        <f>IF(ESF!I21&gt;ESF!J21,ESF!I21-ESF!J21,0)</f>
        <v>0</v>
      </c>
      <c r="J21" s="102">
        <f>IF(I21&gt;0,0,ESF!J21-ESF!I21)</f>
        <v>0</v>
      </c>
      <c r="K21" s="21"/>
    </row>
    <row r="22" spans="1:11">
      <c r="A22" s="30"/>
      <c r="B22" s="371" t="s">
        <v>79</v>
      </c>
      <c r="C22" s="371"/>
      <c r="D22" s="102">
        <f>IF(ESF!D22&lt;ESF!E22,ESF!E22-ESF!D22,0)</f>
        <v>2562037</v>
      </c>
      <c r="E22" s="102">
        <f>IF(D22&gt;0,0,ESF!D22-ESF!E22)</f>
        <v>0</v>
      </c>
      <c r="F22" s="24"/>
      <c r="G22" s="371" t="s">
        <v>80</v>
      </c>
      <c r="H22" s="371"/>
      <c r="I22" s="102">
        <f>IF(ESF!I22&gt;ESF!J22,ESF!I22-ESF!J22,0)</f>
        <v>0</v>
      </c>
      <c r="J22" s="102">
        <f>IF(I22&gt;0,0,ESF!J22-ESF!I22)</f>
        <v>0</v>
      </c>
      <c r="K22" s="21"/>
    </row>
    <row r="23" spans="1:11" ht="25.5" customHeight="1">
      <c r="A23" s="30"/>
      <c r="B23" s="371" t="s">
        <v>81</v>
      </c>
      <c r="C23" s="371"/>
      <c r="D23" s="102">
        <f>IF(ESF!D23&lt;ESF!E23,ESF!E23-ESF!D23,0)</f>
        <v>7183938</v>
      </c>
      <c r="E23" s="102">
        <f>IF(D23&gt;0,0,ESF!D23-ESF!E23)</f>
        <v>0</v>
      </c>
      <c r="F23" s="24"/>
      <c r="G23" s="373" t="s">
        <v>82</v>
      </c>
      <c r="H23" s="373"/>
      <c r="I23" s="102">
        <f>IF(ESF!I23&gt;ESF!J23,ESF!I23-ESF!J23,0)</f>
        <v>0</v>
      </c>
      <c r="J23" s="102">
        <f>IF(I23&gt;0,0,ESF!J23-ESF!I23)</f>
        <v>0</v>
      </c>
      <c r="K23" s="21"/>
    </row>
    <row r="24" spans="1:11">
      <c r="A24" s="30"/>
      <c r="B24" s="371" t="s">
        <v>83</v>
      </c>
      <c r="C24" s="371"/>
      <c r="D24" s="102">
        <f>IF(ESF!D24&lt;ESF!E24,ESF!E24-ESF!D24,0)</f>
        <v>0</v>
      </c>
      <c r="E24" s="102">
        <f>IF(D24&gt;0,0,ESF!D24-ESF!E24)</f>
        <v>0</v>
      </c>
      <c r="F24" s="24"/>
      <c r="G24" s="371" t="s">
        <v>84</v>
      </c>
      <c r="H24" s="371"/>
      <c r="I24" s="102">
        <f>IF(ESF!I24&gt;ESF!J24,ESF!I24-ESF!J24,0)</f>
        <v>0</v>
      </c>
      <c r="J24" s="102">
        <f>IF(I24&gt;0,0,ESF!J24-ESF!I24)</f>
        <v>0</v>
      </c>
      <c r="K24" s="21"/>
    </row>
    <row r="25" spans="1:11" ht="12.75">
      <c r="A25" s="27"/>
      <c r="B25" s="32"/>
      <c r="C25" s="58"/>
      <c r="D25" s="101"/>
      <c r="E25" s="101"/>
      <c r="F25" s="24"/>
      <c r="G25" s="371" t="s">
        <v>85</v>
      </c>
      <c r="H25" s="371"/>
      <c r="I25" s="102">
        <f>IF(ESF!I25&gt;ESF!J25,ESF!I25-ESF!J25,0)</f>
        <v>0</v>
      </c>
      <c r="J25" s="102">
        <f>IF(I25&gt;0,0,ESF!J25-ESF!I25)</f>
        <v>0</v>
      </c>
      <c r="K25" s="21"/>
    </row>
    <row r="26" spans="1:11" ht="12.75">
      <c r="A26" s="27"/>
      <c r="B26" s="372" t="s">
        <v>88</v>
      </c>
      <c r="C26" s="372"/>
      <c r="D26" s="100">
        <f>SUM(D28:D36)</f>
        <v>100000</v>
      </c>
      <c r="E26" s="100">
        <f>SUM(E28:E36)</f>
        <v>49281507</v>
      </c>
      <c r="F26" s="24"/>
      <c r="G26" s="32"/>
      <c r="H26" s="32"/>
      <c r="I26" s="101"/>
      <c r="J26" s="101"/>
      <c r="K26" s="21"/>
    </row>
    <row r="27" spans="1:11" ht="12.75">
      <c r="A27" s="27"/>
      <c r="B27" s="32"/>
      <c r="C27" s="58"/>
      <c r="D27" s="101"/>
      <c r="E27" s="101"/>
      <c r="F27" s="24"/>
      <c r="G27" s="370" t="s">
        <v>89</v>
      </c>
      <c r="H27" s="370"/>
      <c r="I27" s="100">
        <f>SUM(I29:I34)</f>
        <v>0</v>
      </c>
      <c r="J27" s="100">
        <f>SUM(J29:J34)</f>
        <v>0</v>
      </c>
      <c r="K27" s="21"/>
    </row>
    <row r="28" spans="1:11" ht="12.75">
      <c r="A28" s="30"/>
      <c r="B28" s="371" t="s">
        <v>90</v>
      </c>
      <c r="C28" s="371"/>
      <c r="D28" s="102">
        <f>IF(ESF!D31&lt;ESF!E31,ESF!E31-ESF!D31,0)</f>
        <v>0</v>
      </c>
      <c r="E28" s="102">
        <f>IF(D28&gt;0,0,ESF!D31-ESF!E31)</f>
        <v>0</v>
      </c>
      <c r="F28" s="24"/>
      <c r="G28" s="32"/>
      <c r="H28" s="32"/>
      <c r="I28" s="101"/>
      <c r="J28" s="101"/>
      <c r="K28" s="21"/>
    </row>
    <row r="29" spans="1:11">
      <c r="A29" s="30"/>
      <c r="B29" s="371" t="s">
        <v>92</v>
      </c>
      <c r="C29" s="371"/>
      <c r="D29" s="102">
        <f>IF(ESF!D32&lt;ESF!E32,ESF!E32-ESF!D32,0)</f>
        <v>0</v>
      </c>
      <c r="E29" s="102">
        <f>IF(D29&gt;0,0,ESF!D32-ESF!E32)</f>
        <v>0</v>
      </c>
      <c r="F29" s="24"/>
      <c r="G29" s="371" t="s">
        <v>91</v>
      </c>
      <c r="H29" s="371"/>
      <c r="I29" s="102">
        <f>IF(ESF!I31&gt;ESF!J31,ESF!I31-ESF!J31,0)</f>
        <v>0</v>
      </c>
      <c r="J29" s="102">
        <f>IF(I29&gt;0,0,ESF!J31-ESF!I31)</f>
        <v>0</v>
      </c>
      <c r="K29" s="21"/>
    </row>
    <row r="30" spans="1:11">
      <c r="A30" s="30"/>
      <c r="B30" s="371" t="s">
        <v>94</v>
      </c>
      <c r="C30" s="371"/>
      <c r="D30" s="102">
        <f>IF(ESF!D33&lt;ESF!E33,ESF!E33-ESF!D33,0)</f>
        <v>0</v>
      </c>
      <c r="E30" s="102">
        <f>IF(D30&gt;0,0,ESF!D33-ESF!E33)</f>
        <v>0</v>
      </c>
      <c r="F30" s="24"/>
      <c r="G30" s="371" t="s">
        <v>93</v>
      </c>
      <c r="H30" s="371"/>
      <c r="I30" s="102">
        <f>IF(ESF!I32&gt;ESF!J32,ESF!I32-ESF!J32,0)</f>
        <v>0</v>
      </c>
      <c r="J30" s="102">
        <f>IF(I30&gt;0,0,ESF!J32-ESF!I32)</f>
        <v>0</v>
      </c>
      <c r="K30" s="21"/>
    </row>
    <row r="31" spans="1:11">
      <c r="A31" s="30"/>
      <c r="B31" s="371" t="s">
        <v>96</v>
      </c>
      <c r="C31" s="371"/>
      <c r="D31" s="102">
        <f>IF(ESF!D34&lt;ESF!E34,ESF!E34-ESF!D34,0)</f>
        <v>0</v>
      </c>
      <c r="E31" s="102">
        <f>IF(D31&gt;0,0,ESF!D34-ESF!E34)</f>
        <v>15476848</v>
      </c>
      <c r="F31" s="24"/>
      <c r="G31" s="371" t="s">
        <v>95</v>
      </c>
      <c r="H31" s="371"/>
      <c r="I31" s="102">
        <f>IF(ESF!I33&gt;ESF!J33,ESF!I33-ESF!J33,0)</f>
        <v>0</v>
      </c>
      <c r="J31" s="102">
        <f>IF(I31&gt;0,0,ESF!J33-ESF!I33)</f>
        <v>0</v>
      </c>
      <c r="K31" s="21"/>
    </row>
    <row r="32" spans="1:11">
      <c r="A32" s="30"/>
      <c r="B32" s="371" t="s">
        <v>98</v>
      </c>
      <c r="C32" s="371"/>
      <c r="D32" s="102">
        <f>IF(ESF!D35&lt;ESF!E35,ESF!E35-ESF!D35,0)</f>
        <v>0</v>
      </c>
      <c r="E32" s="102">
        <f>IF(D32&gt;0,0,ESF!D35-ESF!E35)</f>
        <v>0</v>
      </c>
      <c r="F32" s="24"/>
      <c r="G32" s="371" t="s">
        <v>97</v>
      </c>
      <c r="H32" s="371"/>
      <c r="I32" s="102">
        <f>IF(ESF!I34&gt;ESF!J34,ESF!I34-ESF!J34,0)</f>
        <v>0</v>
      </c>
      <c r="J32" s="102">
        <f>IF(I32&gt;0,0,ESF!J34-ESF!I34)</f>
        <v>0</v>
      </c>
      <c r="K32" s="21"/>
    </row>
    <row r="33" spans="1:11" ht="26.1" customHeight="1">
      <c r="A33" s="30"/>
      <c r="B33" s="373" t="s">
        <v>100</v>
      </c>
      <c r="C33" s="373"/>
      <c r="D33" s="102">
        <f>IF(ESF!D36&lt;ESF!E36,ESF!E36-ESF!D36,0)</f>
        <v>0</v>
      </c>
      <c r="E33" s="102">
        <f>IF(D33&gt;0,0,ESF!D36-ESF!E36)</f>
        <v>33804659</v>
      </c>
      <c r="F33" s="24"/>
      <c r="G33" s="373" t="s">
        <v>99</v>
      </c>
      <c r="H33" s="373"/>
      <c r="I33" s="102">
        <f>IF(ESF!I35&gt;ESF!J35,ESF!I35-ESF!J35,0)</f>
        <v>0</v>
      </c>
      <c r="J33" s="102">
        <f>IF(I33&gt;0,0,ESF!J35-ESF!I35)</f>
        <v>0</v>
      </c>
      <c r="K33" s="21"/>
    </row>
    <row r="34" spans="1:11">
      <c r="A34" s="30"/>
      <c r="B34" s="371" t="s">
        <v>102</v>
      </c>
      <c r="C34" s="371"/>
      <c r="D34" s="102">
        <f>IF(ESF!D37&lt;ESF!E37,ESF!E37-ESF!D37,0)</f>
        <v>100000</v>
      </c>
      <c r="E34" s="102">
        <f>IF(D34&gt;0,0,ESF!D37-ESF!E37)</f>
        <v>0</v>
      </c>
      <c r="F34" s="24"/>
      <c r="G34" s="371" t="s">
        <v>101</v>
      </c>
      <c r="H34" s="371"/>
      <c r="I34" s="102">
        <f>IF(ESF!I36&gt;ESF!J36,ESF!I36-ESF!J36,0)</f>
        <v>0</v>
      </c>
      <c r="J34" s="102">
        <f>IF(I34&gt;0,0,ESF!J36-ESF!I36)</f>
        <v>0</v>
      </c>
      <c r="K34" s="21"/>
    </row>
    <row r="35" spans="1:11" ht="25.5" customHeight="1">
      <c r="A35" s="30"/>
      <c r="B35" s="373" t="s">
        <v>103</v>
      </c>
      <c r="C35" s="373"/>
      <c r="D35" s="102">
        <f>IF(ESF!D38&lt;ESF!E38,ESF!E38-ESF!D38,0)</f>
        <v>0</v>
      </c>
      <c r="E35" s="102">
        <f>IF(D35&gt;0,0,ESF!D38-ESF!E38)</f>
        <v>0</v>
      </c>
      <c r="F35" s="24"/>
      <c r="G35" s="32"/>
      <c r="H35" s="32"/>
      <c r="I35" s="103"/>
      <c r="J35" s="103"/>
      <c r="K35" s="21"/>
    </row>
    <row r="36" spans="1:11" ht="12.75">
      <c r="A36" s="30"/>
      <c r="B36" s="371" t="s">
        <v>105</v>
      </c>
      <c r="C36" s="371"/>
      <c r="D36" s="102">
        <f>IF(ESF!D39&lt;ESF!E39,ESF!E39-ESF!D39,0)</f>
        <v>0</v>
      </c>
      <c r="E36" s="102">
        <f>IF(D36&gt;0,0,ESF!D39-ESF!E39)</f>
        <v>0</v>
      </c>
      <c r="F36" s="24"/>
      <c r="G36" s="372" t="s">
        <v>108</v>
      </c>
      <c r="H36" s="372"/>
      <c r="I36" s="100">
        <f>I38+I44+I52</f>
        <v>56853533</v>
      </c>
      <c r="J36" s="100">
        <f>J38+J44+J52</f>
        <v>14315734</v>
      </c>
      <c r="K36" s="21"/>
    </row>
    <row r="37" spans="1:11" ht="12.75">
      <c r="A37" s="27"/>
      <c r="B37" s="32"/>
      <c r="C37" s="58"/>
      <c r="D37" s="103"/>
      <c r="E37" s="103"/>
      <c r="F37" s="24"/>
      <c r="G37" s="32"/>
      <c r="H37" s="32"/>
      <c r="I37" s="101"/>
      <c r="J37" s="101"/>
      <c r="K37" s="21"/>
    </row>
    <row r="38" spans="1:11" ht="12.75">
      <c r="A38" s="30"/>
      <c r="B38" s="1"/>
      <c r="C38" s="1"/>
      <c r="D38" s="1"/>
      <c r="E38" s="1"/>
      <c r="F38" s="24"/>
      <c r="G38" s="372" t="s">
        <v>110</v>
      </c>
      <c r="H38" s="372"/>
      <c r="I38" s="100">
        <f>SUM(I40:I42)</f>
        <v>8974431</v>
      </c>
      <c r="J38" s="100">
        <f>SUM(J40:J42)</f>
        <v>0</v>
      </c>
      <c r="K38" s="21"/>
    </row>
    <row r="39" spans="1:11" ht="12.75">
      <c r="A39" s="27"/>
      <c r="B39" s="1"/>
      <c r="C39" s="1"/>
      <c r="D39" s="1"/>
      <c r="E39" s="1"/>
      <c r="F39" s="24"/>
      <c r="G39" s="32"/>
      <c r="H39" s="32"/>
      <c r="I39" s="101"/>
      <c r="J39" s="101"/>
      <c r="K39" s="21"/>
    </row>
    <row r="40" spans="1:11">
      <c r="A40" s="30"/>
      <c r="B40" s="1"/>
      <c r="C40" s="1"/>
      <c r="D40" s="1"/>
      <c r="E40" s="1"/>
      <c r="F40" s="24"/>
      <c r="G40" s="371" t="s">
        <v>40</v>
      </c>
      <c r="H40" s="371"/>
      <c r="I40" s="102">
        <f>IF(ESF!I46&gt;ESF!J46,ESF!I46-ESF!J46,0)</f>
        <v>8974431</v>
      </c>
      <c r="J40" s="102">
        <f>IF(I40&gt;0,0,ESF!J46-ESF!I46)</f>
        <v>0</v>
      </c>
      <c r="K40" s="21"/>
    </row>
    <row r="41" spans="1:11" ht="12.75">
      <c r="A41" s="27"/>
      <c r="B41" s="1"/>
      <c r="C41" s="1"/>
      <c r="D41" s="1"/>
      <c r="E41" s="1"/>
      <c r="F41" s="24"/>
      <c r="G41" s="371" t="s">
        <v>112</v>
      </c>
      <c r="H41" s="371"/>
      <c r="I41" s="102">
        <f>IF(ESF!I47&gt;ESF!J47,ESF!I47-ESF!J47,0)</f>
        <v>0</v>
      </c>
      <c r="J41" s="102">
        <f>IF(I41&gt;0,0,ESF!J47-ESF!I47)</f>
        <v>0</v>
      </c>
      <c r="K41" s="21"/>
    </row>
    <row r="42" spans="1:11">
      <c r="A42" s="30"/>
      <c r="B42" s="1"/>
      <c r="C42" s="1"/>
      <c r="D42" s="1"/>
      <c r="E42" s="1"/>
      <c r="F42" s="24"/>
      <c r="G42" s="371" t="s">
        <v>113</v>
      </c>
      <c r="H42" s="371"/>
      <c r="I42" s="102">
        <f>IF(ESF!I48&gt;ESF!J48,ESF!I48-ESF!J48,0)</f>
        <v>0</v>
      </c>
      <c r="J42" s="102">
        <f>IF(I42&gt;0,0,ESF!J48-ESF!I48)</f>
        <v>0</v>
      </c>
      <c r="K42" s="21"/>
    </row>
    <row r="43" spans="1:11" ht="12.75">
      <c r="A43" s="30"/>
      <c r="B43" s="1"/>
      <c r="C43" s="1"/>
      <c r="D43" s="1"/>
      <c r="E43" s="1"/>
      <c r="F43" s="24"/>
      <c r="G43" s="32"/>
      <c r="H43" s="32"/>
      <c r="I43" s="101"/>
      <c r="J43" s="101"/>
      <c r="K43" s="21"/>
    </row>
    <row r="44" spans="1:11" ht="12.75">
      <c r="A44" s="30"/>
      <c r="B44" s="1"/>
      <c r="C44" s="1"/>
      <c r="D44" s="1"/>
      <c r="E44" s="1"/>
      <c r="F44" s="24"/>
      <c r="G44" s="372" t="s">
        <v>114</v>
      </c>
      <c r="H44" s="372"/>
      <c r="I44" s="100">
        <f>SUM(I46:I50)</f>
        <v>47879102</v>
      </c>
      <c r="J44" s="100">
        <f>SUM(J46:J50)</f>
        <v>14315734</v>
      </c>
      <c r="K44" s="21"/>
    </row>
    <row r="45" spans="1:11" ht="12.75">
      <c r="A45" s="30"/>
      <c r="B45" s="1"/>
      <c r="C45" s="1"/>
      <c r="D45" s="1"/>
      <c r="E45" s="1"/>
      <c r="F45" s="24"/>
      <c r="G45" s="32"/>
      <c r="H45" s="32"/>
      <c r="I45" s="101"/>
      <c r="J45" s="101"/>
      <c r="K45" s="21"/>
    </row>
    <row r="46" spans="1:11">
      <c r="A46" s="30"/>
      <c r="B46" s="1"/>
      <c r="C46" s="1"/>
      <c r="D46" s="1"/>
      <c r="E46" s="1"/>
      <c r="F46" s="24"/>
      <c r="G46" s="371" t="s">
        <v>115</v>
      </c>
      <c r="H46" s="371"/>
      <c r="I46" s="102">
        <f>IF(ESF!I52&gt;ESF!J52,ESF!I52-ESF!J52,0)</f>
        <v>0</v>
      </c>
      <c r="J46" s="102">
        <f>IF(I46&gt;0,0,ESF!J52-ESF!I52)</f>
        <v>14315734</v>
      </c>
      <c r="K46" s="21"/>
    </row>
    <row r="47" spans="1:11">
      <c r="A47" s="30"/>
      <c r="B47" s="1"/>
      <c r="C47" s="1"/>
      <c r="D47" s="1"/>
      <c r="E47" s="1"/>
      <c r="F47" s="24"/>
      <c r="G47" s="371" t="s">
        <v>116</v>
      </c>
      <c r="H47" s="371"/>
      <c r="I47" s="102">
        <f>IF(ESF!I53&gt;ESF!J53,ESF!I53-ESF!J53,0)</f>
        <v>47879102</v>
      </c>
      <c r="J47" s="102">
        <f>IF(I47&gt;0,0,ESF!J53-ESF!I53)</f>
        <v>0</v>
      </c>
      <c r="K47" s="21"/>
    </row>
    <row r="48" spans="1:11">
      <c r="A48" s="30"/>
      <c r="B48" s="1"/>
      <c r="C48" s="1"/>
      <c r="D48" s="1"/>
      <c r="E48" s="1"/>
      <c r="F48" s="24"/>
      <c r="G48" s="371" t="s">
        <v>117</v>
      </c>
      <c r="H48" s="371"/>
      <c r="I48" s="102">
        <f>IF(ESF!I54&gt;ESF!J54,ESF!I54-ESF!J54,0)</f>
        <v>0</v>
      </c>
      <c r="J48" s="102">
        <f>IF(I48&gt;0,0,ESF!J54-ESF!I54)</f>
        <v>0</v>
      </c>
      <c r="K48" s="21"/>
    </row>
    <row r="49" spans="1:11">
      <c r="A49" s="30"/>
      <c r="B49" s="1"/>
      <c r="C49" s="1"/>
      <c r="D49" s="1"/>
      <c r="E49" s="1"/>
      <c r="F49" s="24"/>
      <c r="G49" s="371" t="s">
        <v>118</v>
      </c>
      <c r="H49" s="371"/>
      <c r="I49" s="102">
        <f>IF(ESF!I55&gt;ESF!J55,ESF!I55-ESF!J55,0)</f>
        <v>0</v>
      </c>
      <c r="J49" s="102">
        <f>IF(I49&gt;0,0,ESF!J55-ESF!I55)</f>
        <v>0</v>
      </c>
      <c r="K49" s="21"/>
    </row>
    <row r="50" spans="1:11" ht="12.75">
      <c r="A50" s="27"/>
      <c r="B50" s="1"/>
      <c r="C50" s="1"/>
      <c r="D50" s="1"/>
      <c r="E50" s="1"/>
      <c r="F50" s="24"/>
      <c r="G50" s="371" t="s">
        <v>119</v>
      </c>
      <c r="H50" s="371"/>
      <c r="I50" s="102">
        <f>IF(ESF!I56&gt;ESF!J56,ESF!I56-ESF!J56,0)</f>
        <v>0</v>
      </c>
      <c r="J50" s="102">
        <f>IF(I50&gt;0,0,ESF!J56-ESF!I56)</f>
        <v>0</v>
      </c>
      <c r="K50" s="21"/>
    </row>
    <row r="51" spans="1:11" ht="12.75">
      <c r="A51" s="30"/>
      <c r="B51" s="1"/>
      <c r="C51" s="1"/>
      <c r="D51" s="1"/>
      <c r="E51" s="1"/>
      <c r="F51" s="24"/>
      <c r="G51" s="32"/>
      <c r="H51" s="32"/>
      <c r="I51" s="101"/>
      <c r="J51" s="101"/>
      <c r="K51" s="21"/>
    </row>
    <row r="52" spans="1:11" ht="26.1" customHeight="1">
      <c r="A52" s="27"/>
      <c r="B52" s="1"/>
      <c r="C52" s="1"/>
      <c r="D52" s="1"/>
      <c r="E52" s="1"/>
      <c r="F52" s="24"/>
      <c r="G52" s="372" t="s">
        <v>128</v>
      </c>
      <c r="H52" s="372"/>
      <c r="I52" s="100">
        <f>SUM(I54:I55)</f>
        <v>0</v>
      </c>
      <c r="J52" s="100">
        <f>SUM(J54:J55)</f>
        <v>0</v>
      </c>
      <c r="K52" s="21"/>
    </row>
    <row r="53" spans="1:11" ht="12.75">
      <c r="A53" s="30"/>
      <c r="B53" s="1"/>
      <c r="C53" s="1"/>
      <c r="D53" s="1"/>
      <c r="E53" s="1"/>
      <c r="F53" s="24"/>
      <c r="G53" s="32"/>
      <c r="H53" s="32"/>
      <c r="I53" s="101"/>
      <c r="J53" s="101"/>
      <c r="K53" s="21"/>
    </row>
    <row r="54" spans="1:11">
      <c r="A54" s="30"/>
      <c r="B54" s="1"/>
      <c r="C54" s="1"/>
      <c r="D54" s="1"/>
      <c r="E54" s="1"/>
      <c r="F54" s="24"/>
      <c r="G54" s="371" t="s">
        <v>121</v>
      </c>
      <c r="H54" s="371"/>
      <c r="I54" s="102">
        <f>IF(ESF!I60&gt;ESF!J60,ESF!I60-ESF!J60,0)</f>
        <v>0</v>
      </c>
      <c r="J54" s="102">
        <f>IF(I54&gt;0,0,ESF!J60-ESF!I60)</f>
        <v>0</v>
      </c>
      <c r="K54" s="21"/>
    </row>
    <row r="55" spans="1:11" ht="19.5" customHeight="1">
      <c r="A55" s="104"/>
      <c r="B55" s="46"/>
      <c r="C55" s="46"/>
      <c r="D55" s="46"/>
      <c r="E55" s="46"/>
      <c r="F55" s="90"/>
      <c r="G55" s="387" t="s">
        <v>122</v>
      </c>
      <c r="H55" s="387"/>
      <c r="I55" s="105">
        <f>IF(ESF!I61&gt;ESF!J61,ESF!I61-ESF!J61,0)</f>
        <v>0</v>
      </c>
      <c r="J55" s="105">
        <f>IF(I55&gt;0,0,ESF!J61-ESF!I61)</f>
        <v>0</v>
      </c>
      <c r="K55" s="48"/>
    </row>
    <row r="56" spans="1:11" ht="6" customHeight="1">
      <c r="A56" s="106"/>
      <c r="B56" s="46"/>
      <c r="C56" s="49"/>
      <c r="D56" s="50"/>
      <c r="E56" s="51"/>
      <c r="F56" s="51"/>
      <c r="G56" s="46"/>
      <c r="H56" s="107"/>
      <c r="I56" s="50"/>
      <c r="J56" s="51"/>
      <c r="K56" s="51"/>
    </row>
    <row r="57" spans="1:11" ht="6" customHeight="1">
      <c r="A57" s="1"/>
      <c r="C57" s="33"/>
      <c r="D57" s="54"/>
      <c r="E57" s="55"/>
      <c r="F57" s="55"/>
      <c r="H57" s="108"/>
      <c r="I57" s="54"/>
      <c r="J57" s="55"/>
      <c r="K57" s="55"/>
    </row>
    <row r="58" spans="1:11" ht="6" customHeight="1">
      <c r="B58" s="33"/>
      <c r="C58" s="54"/>
      <c r="D58" s="55"/>
      <c r="E58" s="55"/>
      <c r="G58" s="56"/>
      <c r="H58" s="109"/>
      <c r="I58" s="55"/>
      <c r="J58" s="55"/>
    </row>
    <row r="59" spans="1:11" ht="15" customHeight="1">
      <c r="B59" s="369" t="s">
        <v>61</v>
      </c>
      <c r="C59" s="369"/>
      <c r="D59" s="369"/>
      <c r="E59" s="369"/>
      <c r="F59" s="369"/>
      <c r="G59" s="369"/>
      <c r="H59" s="369"/>
      <c r="I59" s="369"/>
      <c r="J59" s="369"/>
    </row>
    <row r="60" spans="1:11" ht="9.75" customHeight="1">
      <c r="B60" s="33"/>
      <c r="C60" s="54"/>
      <c r="D60" s="55"/>
      <c r="E60" s="55"/>
      <c r="G60" s="56"/>
      <c r="H60" s="109"/>
      <c r="I60" s="55"/>
      <c r="J60" s="55"/>
    </row>
  </sheetData>
  <sheetProtection formatCells="0" selectLockedCells="1"/>
  <mergeCells count="58">
    <mergeCell ref="B11:C11"/>
    <mergeCell ref="G11:H11"/>
    <mergeCell ref="C3:I3"/>
    <mergeCell ref="C4:I4"/>
    <mergeCell ref="C5:I5"/>
    <mergeCell ref="C6:I6"/>
    <mergeCell ref="C7:J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8:C28"/>
    <mergeCell ref="B29:C29"/>
    <mergeCell ref="G29:H29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55:H55"/>
    <mergeCell ref="B59:J59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</mergeCells>
  <printOptions horizontalCentered="1" verticalCentered="1"/>
  <pageMargins left="0" right="0" top="0.94488188976377963" bottom="0.59055118110236227" header="0" footer="0"/>
  <pageSetup paperSize="11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opLeftCell="E1" zoomScale="110" zoomScaleNormal="110" workbookViewId="0">
      <selection activeCell="K18" sqref="K18"/>
    </sheetView>
  </sheetViews>
  <sheetFormatPr baseColWidth="10" defaultRowHeight="12"/>
  <cols>
    <col min="1" max="1" width="1.140625" style="3" customWidth="1"/>
    <col min="2" max="2" width="11.7109375" style="3" customWidth="1"/>
    <col min="3" max="3" width="54.42578125" style="3" customWidth="1"/>
    <col min="4" max="4" width="19.140625" style="134" customWidth="1"/>
    <col min="5" max="5" width="19.28515625" style="3" customWidth="1"/>
    <col min="6" max="6" width="19" style="3" customWidth="1"/>
    <col min="7" max="7" width="21.28515625" style="3" customWidth="1"/>
    <col min="8" max="8" width="18.7109375" style="3" customWidth="1"/>
    <col min="9" max="9" width="1.140625" style="3" customWidth="1"/>
    <col min="10" max="16384" width="11.42578125" style="3"/>
  </cols>
  <sheetData>
    <row r="1" spans="1:13" s="1" customFormat="1" ht="6" customHeight="1">
      <c r="B1" s="24"/>
      <c r="C1" s="400"/>
      <c r="D1" s="400"/>
      <c r="E1" s="400"/>
      <c r="F1" s="401"/>
      <c r="G1" s="401"/>
      <c r="H1" s="401"/>
      <c r="I1" s="110"/>
      <c r="J1" s="9"/>
      <c r="K1" s="9"/>
    </row>
    <row r="2" spans="1:13" s="1" customFormat="1" ht="6" customHeight="1">
      <c r="B2" s="24"/>
    </row>
    <row r="3" spans="1:13" s="1" customFormat="1" ht="14.1" customHeight="1">
      <c r="B3" s="65"/>
      <c r="C3" s="385" t="s">
        <v>62</v>
      </c>
      <c r="D3" s="385"/>
      <c r="E3" s="385"/>
      <c r="F3" s="385"/>
      <c r="G3" s="385"/>
      <c r="H3" s="65"/>
      <c r="I3" s="65"/>
      <c r="J3" s="3"/>
      <c r="K3" s="3"/>
    </row>
    <row r="4" spans="1:13" s="1" customFormat="1" ht="14.1" customHeight="1">
      <c r="B4" s="65"/>
      <c r="C4" s="385" t="s">
        <v>129</v>
      </c>
      <c r="D4" s="385"/>
      <c r="E4" s="385"/>
      <c r="F4" s="385"/>
      <c r="G4" s="385"/>
      <c r="H4" s="65"/>
      <c r="I4" s="65"/>
      <c r="J4" s="3"/>
      <c r="K4" s="3"/>
    </row>
    <row r="5" spans="1:13" s="1" customFormat="1" ht="14.1" customHeight="1">
      <c r="B5" s="65"/>
      <c r="C5" s="385" t="s">
        <v>130</v>
      </c>
      <c r="D5" s="385"/>
      <c r="E5" s="385"/>
      <c r="F5" s="385"/>
      <c r="G5" s="385"/>
      <c r="H5" s="65"/>
      <c r="I5" s="65"/>
      <c r="J5" s="3"/>
      <c r="K5" s="3"/>
    </row>
    <row r="6" spans="1:13" s="1" customFormat="1" ht="14.1" customHeight="1">
      <c r="B6" s="65"/>
      <c r="C6" s="385" t="s">
        <v>3</v>
      </c>
      <c r="D6" s="385"/>
      <c r="E6" s="385"/>
      <c r="F6" s="385"/>
      <c r="G6" s="385"/>
      <c r="H6" s="65"/>
      <c r="I6" s="65"/>
      <c r="J6" s="3"/>
      <c r="K6" s="3"/>
    </row>
    <row r="7" spans="1:13" s="1" customFormat="1" ht="20.100000000000001" customHeight="1">
      <c r="A7" s="67"/>
      <c r="B7" s="7" t="s">
        <v>4</v>
      </c>
      <c r="C7" s="377" t="s">
        <v>398</v>
      </c>
      <c r="D7" s="377"/>
      <c r="E7" s="377"/>
      <c r="F7" s="377"/>
      <c r="G7" s="377"/>
      <c r="H7" s="111"/>
      <c r="I7" s="112"/>
      <c r="J7" s="112"/>
      <c r="K7" s="112"/>
      <c r="L7" s="112"/>
      <c r="M7" s="112"/>
    </row>
    <row r="8" spans="1:13" s="1" customFormat="1" ht="6.75" customHeight="1">
      <c r="A8" s="386"/>
      <c r="B8" s="386"/>
      <c r="C8" s="386"/>
      <c r="D8" s="386"/>
      <c r="E8" s="386"/>
      <c r="F8" s="386"/>
      <c r="G8" s="386"/>
      <c r="H8" s="386"/>
      <c r="I8" s="386"/>
    </row>
    <row r="9" spans="1:13" s="1" customFormat="1" ht="3" customHeight="1">
      <c r="A9" s="386"/>
      <c r="B9" s="386"/>
      <c r="C9" s="386"/>
      <c r="D9" s="386"/>
      <c r="E9" s="386"/>
      <c r="F9" s="386"/>
      <c r="G9" s="386"/>
      <c r="H9" s="386"/>
      <c r="I9" s="386"/>
    </row>
    <row r="10" spans="1:13" s="117" customFormat="1" ht="25.5">
      <c r="A10" s="113"/>
      <c r="B10" s="392" t="s">
        <v>5</v>
      </c>
      <c r="C10" s="392"/>
      <c r="D10" s="114" t="s">
        <v>131</v>
      </c>
      <c r="E10" s="114" t="s">
        <v>132</v>
      </c>
      <c r="F10" s="115" t="s">
        <v>133</v>
      </c>
      <c r="G10" s="115" t="s">
        <v>134</v>
      </c>
      <c r="H10" s="115" t="s">
        <v>135</v>
      </c>
      <c r="I10" s="116"/>
    </row>
    <row r="11" spans="1:13" s="117" customFormat="1" ht="12.75">
      <c r="A11" s="118"/>
      <c r="B11" s="393"/>
      <c r="C11" s="393"/>
      <c r="D11" s="119">
        <v>1</v>
      </c>
      <c r="E11" s="119">
        <v>2</v>
      </c>
      <c r="F11" s="120">
        <v>3</v>
      </c>
      <c r="G11" s="120" t="s">
        <v>136</v>
      </c>
      <c r="H11" s="120" t="s">
        <v>137</v>
      </c>
      <c r="I11" s="121"/>
    </row>
    <row r="12" spans="1:13" s="1" customFormat="1" ht="3" customHeight="1">
      <c r="A12" s="394"/>
      <c r="B12" s="386"/>
      <c r="C12" s="386"/>
      <c r="D12" s="386"/>
      <c r="E12" s="386"/>
      <c r="F12" s="386"/>
      <c r="G12" s="386"/>
      <c r="H12" s="386"/>
      <c r="I12" s="395"/>
    </row>
    <row r="13" spans="1:13" s="1" customFormat="1" ht="3" customHeight="1">
      <c r="A13" s="396"/>
      <c r="B13" s="397"/>
      <c r="C13" s="397"/>
      <c r="D13" s="397"/>
      <c r="E13" s="397"/>
      <c r="F13" s="397"/>
      <c r="G13" s="397"/>
      <c r="H13" s="397"/>
      <c r="I13" s="398"/>
      <c r="J13" s="3"/>
      <c r="K13" s="3"/>
    </row>
    <row r="14" spans="1:13" s="1" customFormat="1" ht="12.75">
      <c r="A14" s="81"/>
      <c r="B14" s="399" t="s">
        <v>67</v>
      </c>
      <c r="C14" s="399"/>
      <c r="D14" s="122">
        <f>+D16+D26</f>
        <v>324135887</v>
      </c>
      <c r="E14" s="122">
        <f>+E16+E26</f>
        <v>914587081</v>
      </c>
      <c r="F14" s="122">
        <f>+F16+F26</f>
        <v>872382394</v>
      </c>
      <c r="G14" s="122">
        <f t="shared" ref="G14:H14" si="0">+G16+G26</f>
        <v>366340574</v>
      </c>
      <c r="H14" s="122">
        <f t="shared" si="0"/>
        <v>42204687</v>
      </c>
      <c r="I14" s="123"/>
      <c r="J14" s="3"/>
      <c r="K14" s="3"/>
    </row>
    <row r="15" spans="1:13" s="1" customFormat="1" ht="5.0999999999999996" customHeight="1">
      <c r="A15" s="81"/>
      <c r="B15" s="124"/>
      <c r="C15" s="124"/>
      <c r="D15" s="122"/>
      <c r="E15" s="122"/>
      <c r="F15" s="122"/>
      <c r="G15" s="122"/>
      <c r="H15" s="122"/>
      <c r="I15" s="123"/>
      <c r="J15" s="3"/>
      <c r="K15" s="3"/>
    </row>
    <row r="16" spans="1:13" s="1" customFormat="1" ht="21">
      <c r="A16" s="125"/>
      <c r="B16" s="372" t="s">
        <v>69</v>
      </c>
      <c r="C16" s="372"/>
      <c r="D16" s="126">
        <f>SUM(D18:D24)</f>
        <v>120762059</v>
      </c>
      <c r="E16" s="126">
        <f>SUM(E18:E24)</f>
        <v>839708596</v>
      </c>
      <c r="F16" s="126">
        <f>SUM(F18:F24)</f>
        <v>846685416</v>
      </c>
      <c r="G16" s="126">
        <f>D16+E16-F16</f>
        <v>113785239</v>
      </c>
      <c r="H16" s="126">
        <f>G16-D16</f>
        <v>-6976820</v>
      </c>
      <c r="I16" s="127"/>
      <c r="J16" s="3"/>
      <c r="K16" s="128"/>
    </row>
    <row r="17" spans="1:14" s="1" customFormat="1" ht="5.0999999999999996" customHeight="1">
      <c r="A17" s="76"/>
      <c r="B17" s="24"/>
      <c r="C17" s="24"/>
      <c r="D17" s="129"/>
      <c r="E17" s="129"/>
      <c r="F17" s="129"/>
      <c r="G17" s="129"/>
      <c r="H17" s="129"/>
      <c r="I17" s="29"/>
      <c r="J17" s="3"/>
      <c r="K17" s="128"/>
    </row>
    <row r="18" spans="1:14" s="1" customFormat="1" ht="19.5" customHeight="1">
      <c r="A18" s="76"/>
      <c r="B18" s="388" t="s">
        <v>71</v>
      </c>
      <c r="C18" s="388"/>
      <c r="D18" s="31">
        <f>+ESF!E18</f>
        <v>82509812</v>
      </c>
      <c r="E18" s="31">
        <v>385122540</v>
      </c>
      <c r="F18" s="31">
        <v>408894982</v>
      </c>
      <c r="G18" s="80">
        <f>D18+E18-F18</f>
        <v>58737370</v>
      </c>
      <c r="H18" s="80">
        <f>G18-D18</f>
        <v>-23772442</v>
      </c>
      <c r="I18" s="29"/>
      <c r="J18" s="3"/>
      <c r="K18" s="128" t="str">
        <f>IF(G18=ESF!D18," ","Error")</f>
        <v xml:space="preserve"> </v>
      </c>
    </row>
    <row r="19" spans="1:14" s="1" customFormat="1" ht="19.5" customHeight="1">
      <c r="A19" s="76"/>
      <c r="B19" s="388" t="s">
        <v>73</v>
      </c>
      <c r="C19" s="388"/>
      <c r="D19" s="31">
        <f>+ESF!E19</f>
        <v>23032697</v>
      </c>
      <c r="E19" s="31">
        <v>373771386</v>
      </c>
      <c r="F19" s="31">
        <v>347224976</v>
      </c>
      <c r="G19" s="80">
        <f>D19+E19-F19</f>
        <v>49579107</v>
      </c>
      <c r="H19" s="80">
        <f t="shared" ref="H19:H24" si="1">G19-D19</f>
        <v>26546410</v>
      </c>
      <c r="I19" s="29"/>
      <c r="J19" s="366"/>
      <c r="K19" s="128" t="str">
        <f>IF(G19=ESF!D19," ","Error")</f>
        <v xml:space="preserve"> </v>
      </c>
    </row>
    <row r="20" spans="1:14" s="1" customFormat="1" ht="19.5" customHeight="1">
      <c r="A20" s="76"/>
      <c r="B20" s="388" t="s">
        <v>75</v>
      </c>
      <c r="C20" s="388"/>
      <c r="D20" s="31">
        <f>+ESF!E20</f>
        <v>66311</v>
      </c>
      <c r="E20" s="31">
        <v>493412</v>
      </c>
      <c r="F20" s="31">
        <v>498225</v>
      </c>
      <c r="G20" s="80">
        <f t="shared" ref="G20:G24" si="2">D20+E20-F20</f>
        <v>61498</v>
      </c>
      <c r="H20" s="80">
        <f t="shared" si="1"/>
        <v>-4813</v>
      </c>
      <c r="I20" s="29"/>
      <c r="J20" s="3"/>
      <c r="K20" s="128" t="str">
        <f>IF(G20=ESF!D20," ","Error")</f>
        <v xml:space="preserve"> </v>
      </c>
    </row>
    <row r="21" spans="1:14" s="1" customFormat="1" ht="19.5" customHeight="1">
      <c r="A21" s="76"/>
      <c r="B21" s="388" t="s">
        <v>77</v>
      </c>
      <c r="C21" s="388"/>
      <c r="D21" s="31">
        <f>+ESF!E21</f>
        <v>0</v>
      </c>
      <c r="E21" s="31">
        <v>0</v>
      </c>
      <c r="F21" s="31">
        <v>0</v>
      </c>
      <c r="G21" s="80">
        <f t="shared" si="2"/>
        <v>0</v>
      </c>
      <c r="H21" s="80">
        <f t="shared" si="1"/>
        <v>0</v>
      </c>
      <c r="I21" s="29"/>
      <c r="J21" s="3"/>
      <c r="K21" s="128" t="str">
        <f>IF(G21=ESF!D21," ","Error")</f>
        <v xml:space="preserve"> </v>
      </c>
      <c r="N21" s="1" t="s">
        <v>138</v>
      </c>
    </row>
    <row r="22" spans="1:14" s="1" customFormat="1" ht="19.5" customHeight="1">
      <c r="A22" s="76"/>
      <c r="B22" s="388" t="s">
        <v>79</v>
      </c>
      <c r="C22" s="388"/>
      <c r="D22" s="31">
        <f>+ESF!E22</f>
        <v>15153239</v>
      </c>
      <c r="E22" s="31">
        <v>76625492</v>
      </c>
      <c r="F22" s="31">
        <v>79187529</v>
      </c>
      <c r="G22" s="80">
        <f t="shared" si="2"/>
        <v>12591202</v>
      </c>
      <c r="H22" s="80">
        <f t="shared" si="1"/>
        <v>-2562037</v>
      </c>
      <c r="I22" s="29"/>
      <c r="J22" s="3"/>
      <c r="K22" s="128" t="str">
        <f>IF(G22=ESF!D22," ","Error")</f>
        <v xml:space="preserve"> </v>
      </c>
    </row>
    <row r="23" spans="1:14" s="1" customFormat="1" ht="19.5" customHeight="1">
      <c r="A23" s="76"/>
      <c r="B23" s="388" t="s">
        <v>81</v>
      </c>
      <c r="C23" s="388"/>
      <c r="D23" s="31">
        <f>+ESF!E23</f>
        <v>0</v>
      </c>
      <c r="E23" s="31">
        <v>3695766</v>
      </c>
      <c r="F23" s="31">
        <v>10879704</v>
      </c>
      <c r="G23" s="80">
        <f t="shared" si="2"/>
        <v>-7183938</v>
      </c>
      <c r="H23" s="80">
        <f t="shared" si="1"/>
        <v>-7183938</v>
      </c>
      <c r="I23" s="29"/>
      <c r="J23" s="3"/>
      <c r="K23" s="128" t="str">
        <f>IF(G23=ESF!D23," ","Error")</f>
        <v xml:space="preserve"> </v>
      </c>
      <c r="L23" s="1" t="s">
        <v>138</v>
      </c>
    </row>
    <row r="24" spans="1:14" ht="19.5" customHeight="1">
      <c r="A24" s="76"/>
      <c r="B24" s="388" t="s">
        <v>83</v>
      </c>
      <c r="C24" s="388"/>
      <c r="D24" s="31">
        <f>+ESF!E24</f>
        <v>0</v>
      </c>
      <c r="E24" s="31">
        <v>0</v>
      </c>
      <c r="F24" s="31">
        <v>0</v>
      </c>
      <c r="G24" s="80">
        <f t="shared" si="2"/>
        <v>0</v>
      </c>
      <c r="H24" s="80">
        <f t="shared" si="1"/>
        <v>0</v>
      </c>
      <c r="I24" s="29"/>
      <c r="K24" s="128" t="str">
        <f>IF(G24=ESF!D24," ","Error")</f>
        <v xml:space="preserve"> </v>
      </c>
    </row>
    <row r="25" spans="1:14" ht="21">
      <c r="A25" s="76"/>
      <c r="B25" s="130"/>
      <c r="C25" s="130"/>
      <c r="D25" s="131"/>
      <c r="E25" s="131"/>
      <c r="F25" s="131"/>
      <c r="G25" s="131"/>
      <c r="H25" s="131"/>
      <c r="I25" s="29"/>
      <c r="K25" s="128" t="str">
        <f>IF(G25=ESF!D25," ","Error")</f>
        <v xml:space="preserve"> </v>
      </c>
    </row>
    <row r="26" spans="1:14" ht="21">
      <c r="A26" s="125"/>
      <c r="B26" s="372" t="s">
        <v>88</v>
      </c>
      <c r="C26" s="372"/>
      <c r="D26" s="126">
        <f>SUM(D28:D36)</f>
        <v>203373828</v>
      </c>
      <c r="E26" s="126">
        <f>SUM(E28:E36)</f>
        <v>74878485</v>
      </c>
      <c r="F26" s="126">
        <f>SUM(F28:F36)</f>
        <v>25696978</v>
      </c>
      <c r="G26" s="126">
        <f>D26+E26-F26</f>
        <v>252555335</v>
      </c>
      <c r="H26" s="126">
        <f>G26-D26</f>
        <v>49181507</v>
      </c>
      <c r="I26" s="127"/>
      <c r="K26" s="128"/>
    </row>
    <row r="27" spans="1:14" ht="5.0999999999999996" customHeight="1">
      <c r="A27" s="76"/>
      <c r="B27" s="24"/>
      <c r="C27" s="130"/>
      <c r="D27" s="129"/>
      <c r="E27" s="129"/>
      <c r="F27" s="129"/>
      <c r="G27" s="129"/>
      <c r="H27" s="129"/>
      <c r="I27" s="29"/>
      <c r="K27" s="128" t="str">
        <f>IF(G27=ESF!D27," ","Error")</f>
        <v xml:space="preserve"> </v>
      </c>
    </row>
    <row r="28" spans="1:14" ht="19.5" customHeight="1">
      <c r="A28" s="76"/>
      <c r="B28" s="388" t="s">
        <v>90</v>
      </c>
      <c r="C28" s="388"/>
      <c r="D28" s="31">
        <f>+ESF!E31</f>
        <v>0</v>
      </c>
      <c r="E28" s="31">
        <v>0</v>
      </c>
      <c r="F28" s="31">
        <v>0</v>
      </c>
      <c r="G28" s="80">
        <f>D28+E28-F28</f>
        <v>0</v>
      </c>
      <c r="H28" s="80">
        <f>G28-D28</f>
        <v>0</v>
      </c>
      <c r="I28" s="29"/>
      <c r="K28" s="128" t="str">
        <f>IF(G28=ESF!D31," ","error")</f>
        <v xml:space="preserve"> </v>
      </c>
    </row>
    <row r="29" spans="1:14" ht="19.5" customHeight="1">
      <c r="A29" s="76"/>
      <c r="B29" s="388" t="s">
        <v>92</v>
      </c>
      <c r="C29" s="388"/>
      <c r="D29" s="31">
        <f>+ESF!E32</f>
        <v>0</v>
      </c>
      <c r="E29" s="31">
        <v>0</v>
      </c>
      <c r="F29" s="31">
        <v>0</v>
      </c>
      <c r="G29" s="80">
        <f t="shared" ref="G29:G36" si="3">D29+E29-F29</f>
        <v>0</v>
      </c>
      <c r="H29" s="80">
        <f t="shared" ref="H29:H36" si="4">G29-D29</f>
        <v>0</v>
      </c>
      <c r="I29" s="29"/>
      <c r="K29" s="128" t="str">
        <f>IF(G29=ESF!D32," ","error")</f>
        <v xml:space="preserve"> </v>
      </c>
    </row>
    <row r="30" spans="1:14" ht="19.5" customHeight="1">
      <c r="A30" s="76"/>
      <c r="B30" s="388" t="s">
        <v>94</v>
      </c>
      <c r="C30" s="388"/>
      <c r="D30" s="31">
        <f>+ESF!E33</f>
        <v>0</v>
      </c>
      <c r="E30" s="31">
        <v>0</v>
      </c>
      <c r="F30" s="31">
        <v>0</v>
      </c>
      <c r="G30" s="80">
        <f t="shared" si="3"/>
        <v>0</v>
      </c>
      <c r="H30" s="80">
        <f t="shared" si="4"/>
        <v>0</v>
      </c>
      <c r="I30" s="29"/>
      <c r="K30" s="128" t="str">
        <f>IF(G30=ESF!D33," ","error")</f>
        <v xml:space="preserve"> </v>
      </c>
    </row>
    <row r="31" spans="1:14" ht="19.5" customHeight="1">
      <c r="A31" s="76"/>
      <c r="B31" s="388" t="s">
        <v>139</v>
      </c>
      <c r="C31" s="388"/>
      <c r="D31" s="31">
        <f>+ESF!E34</f>
        <v>257765569</v>
      </c>
      <c r="E31" s="31">
        <v>19549440</v>
      </c>
      <c r="F31" s="31">
        <v>4072592</v>
      </c>
      <c r="G31" s="80">
        <f t="shared" si="3"/>
        <v>273242417</v>
      </c>
      <c r="H31" s="80">
        <f t="shared" si="4"/>
        <v>15476848</v>
      </c>
      <c r="I31" s="29"/>
      <c r="K31" s="128" t="str">
        <f>IF(G31=ESF!D34," ","error")</f>
        <v xml:space="preserve"> </v>
      </c>
    </row>
    <row r="32" spans="1:14" ht="19.5" customHeight="1">
      <c r="A32" s="76"/>
      <c r="B32" s="388" t="s">
        <v>98</v>
      </c>
      <c r="C32" s="388"/>
      <c r="D32" s="31">
        <f>+ESF!E35</f>
        <v>0</v>
      </c>
      <c r="E32" s="31">
        <v>0</v>
      </c>
      <c r="F32" s="31">
        <v>0</v>
      </c>
      <c r="G32" s="80">
        <f t="shared" si="3"/>
        <v>0</v>
      </c>
      <c r="H32" s="80">
        <f t="shared" si="4"/>
        <v>0</v>
      </c>
      <c r="I32" s="29"/>
      <c r="K32" s="128" t="str">
        <f>IF(G32=ESF!D35," ","error")</f>
        <v xml:space="preserve"> </v>
      </c>
    </row>
    <row r="33" spans="1:17" ht="19.5" customHeight="1">
      <c r="A33" s="76"/>
      <c r="B33" s="388" t="s">
        <v>100</v>
      </c>
      <c r="C33" s="388"/>
      <c r="D33" s="31">
        <f>+ESF!E36</f>
        <v>-55329045</v>
      </c>
      <c r="E33" s="31">
        <v>55329045</v>
      </c>
      <c r="F33" s="31">
        <v>21524386</v>
      </c>
      <c r="G33" s="80">
        <f t="shared" si="3"/>
        <v>-21524386</v>
      </c>
      <c r="H33" s="80">
        <f t="shared" si="4"/>
        <v>33804659</v>
      </c>
      <c r="I33" s="29"/>
      <c r="K33" s="128" t="str">
        <f>IF(G33=ESF!D36," ","error")</f>
        <v xml:space="preserve"> </v>
      </c>
    </row>
    <row r="34" spans="1:17" ht="19.5" customHeight="1">
      <c r="A34" s="76"/>
      <c r="B34" s="388" t="s">
        <v>102</v>
      </c>
      <c r="C34" s="388"/>
      <c r="D34" s="31">
        <f>+ESF!E37</f>
        <v>937304</v>
      </c>
      <c r="E34" s="31">
        <v>0</v>
      </c>
      <c r="F34" s="31">
        <v>100000</v>
      </c>
      <c r="G34" s="80">
        <f t="shared" si="3"/>
        <v>837304</v>
      </c>
      <c r="H34" s="80">
        <f t="shared" si="4"/>
        <v>-100000</v>
      </c>
      <c r="I34" s="29"/>
      <c r="K34" s="128" t="str">
        <f>IF(G34=ESF!D37," ","error")</f>
        <v xml:space="preserve"> </v>
      </c>
    </row>
    <row r="35" spans="1:17" ht="19.5" customHeight="1">
      <c r="A35" s="76"/>
      <c r="B35" s="388" t="s">
        <v>103</v>
      </c>
      <c r="C35" s="388"/>
      <c r="D35" s="31">
        <f>+ESF!E38</f>
        <v>0</v>
      </c>
      <c r="E35" s="31">
        <v>0</v>
      </c>
      <c r="F35" s="31">
        <v>0</v>
      </c>
      <c r="G35" s="80">
        <f t="shared" si="3"/>
        <v>0</v>
      </c>
      <c r="H35" s="80">
        <f t="shared" si="4"/>
        <v>0</v>
      </c>
      <c r="I35" s="29"/>
      <c r="K35" s="128" t="str">
        <f>IF(G35=ESF!D38," ","error")</f>
        <v xml:space="preserve"> </v>
      </c>
    </row>
    <row r="36" spans="1:17" ht="19.5" customHeight="1">
      <c r="A36" s="76"/>
      <c r="B36" s="388" t="s">
        <v>105</v>
      </c>
      <c r="C36" s="388"/>
      <c r="D36" s="31">
        <f>+ESF!E39</f>
        <v>0</v>
      </c>
      <c r="E36" s="31">
        <v>0</v>
      </c>
      <c r="F36" s="31">
        <v>0</v>
      </c>
      <c r="G36" s="80">
        <f t="shared" si="3"/>
        <v>0</v>
      </c>
      <c r="H36" s="80">
        <f t="shared" si="4"/>
        <v>0</v>
      </c>
      <c r="I36" s="29"/>
      <c r="K36" s="128" t="str">
        <f>IF(G36=ESF!D39," ","error")</f>
        <v xml:space="preserve"> </v>
      </c>
    </row>
    <row r="37" spans="1:17" ht="21">
      <c r="A37" s="76"/>
      <c r="B37" s="130"/>
      <c r="C37" s="130"/>
      <c r="D37" s="131"/>
      <c r="E37" s="129"/>
      <c r="F37" s="129"/>
      <c r="G37" s="129"/>
      <c r="H37" s="129"/>
      <c r="I37" s="29"/>
      <c r="K37" s="128"/>
    </row>
    <row r="38" spans="1:17" ht="6" customHeight="1">
      <c r="A38" s="389"/>
      <c r="B38" s="390"/>
      <c r="C38" s="390"/>
      <c r="D38" s="390"/>
      <c r="E38" s="390"/>
      <c r="F38" s="390"/>
      <c r="G38" s="390"/>
      <c r="H38" s="390"/>
      <c r="I38" s="391"/>
    </row>
    <row r="39" spans="1:17" ht="6" customHeight="1">
      <c r="A39" s="26"/>
      <c r="B39" s="132"/>
      <c r="C39" s="133"/>
      <c r="E39" s="26"/>
      <c r="F39" s="26"/>
      <c r="G39" s="26"/>
      <c r="H39" s="26"/>
      <c r="I39" s="26"/>
    </row>
    <row r="40" spans="1:17" ht="15" customHeight="1">
      <c r="A40" s="1"/>
      <c r="B40" s="371" t="s">
        <v>61</v>
      </c>
      <c r="C40" s="371"/>
      <c r="D40" s="371"/>
      <c r="E40" s="371"/>
      <c r="F40" s="371"/>
      <c r="G40" s="371"/>
      <c r="H40" s="371"/>
      <c r="I40" s="33"/>
      <c r="J40" s="33"/>
      <c r="K40" s="1"/>
      <c r="L40" s="1"/>
      <c r="M40" s="1"/>
      <c r="N40" s="1"/>
      <c r="O40" s="1"/>
      <c r="P40" s="1"/>
      <c r="Q40" s="1"/>
    </row>
    <row r="41" spans="1:17" ht="9.75" customHeight="1">
      <c r="A41" s="1"/>
      <c r="B41" s="33"/>
      <c r="C41" s="54"/>
      <c r="D41" s="55"/>
      <c r="E41" s="55"/>
      <c r="F41" s="1"/>
      <c r="G41" s="56"/>
      <c r="H41" s="54"/>
      <c r="I41" s="55"/>
      <c r="J41" s="55"/>
      <c r="K41" s="1"/>
      <c r="L41" s="1"/>
      <c r="M41" s="1"/>
      <c r="N41" s="1"/>
      <c r="O41" s="1"/>
      <c r="P41" s="1"/>
      <c r="Q41" s="1"/>
    </row>
  </sheetData>
  <sheetProtection formatCells="0" selectLockedCells="1"/>
  <mergeCells count="33">
    <mergeCell ref="C6:G6"/>
    <mergeCell ref="C1:E1"/>
    <mergeCell ref="F1:H1"/>
    <mergeCell ref="C3:G3"/>
    <mergeCell ref="C4:G4"/>
    <mergeCell ref="C5:G5"/>
    <mergeCell ref="B21:C21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20:C20"/>
    <mergeCell ref="B36:C36"/>
    <mergeCell ref="A38:I38"/>
    <mergeCell ref="B40:H40"/>
    <mergeCell ref="B35:C35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34:C34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zoomScaleNormal="100" workbookViewId="0">
      <selection activeCell="F51" sqref="F51"/>
    </sheetView>
  </sheetViews>
  <sheetFormatPr baseColWidth="10" defaultRowHeight="12"/>
  <cols>
    <col min="1" max="1" width="4.85546875" style="137" customWidth="1"/>
    <col min="2" max="2" width="14.5703125" style="137" customWidth="1"/>
    <col min="3" max="3" width="18.85546875" style="137" customWidth="1"/>
    <col min="4" max="4" width="21.85546875" style="137" customWidth="1"/>
    <col min="5" max="5" width="3.42578125" style="137" customWidth="1"/>
    <col min="6" max="6" width="22.28515625" style="137" customWidth="1"/>
    <col min="7" max="7" width="29.7109375" style="137" customWidth="1"/>
    <col min="8" max="8" width="20.7109375" style="137" customWidth="1"/>
    <col min="9" max="9" width="20.85546875" style="137" customWidth="1"/>
    <col min="10" max="10" width="3.7109375" style="137" customWidth="1"/>
    <col min="11" max="16384" width="11.42578125" style="139"/>
  </cols>
  <sheetData>
    <row r="1" spans="1:17" s="138" customFormat="1" ht="6" customHeight="1">
      <c r="A1" s="92"/>
      <c r="B1" s="135"/>
      <c r="C1" s="59"/>
      <c r="D1" s="136"/>
      <c r="E1" s="136"/>
      <c r="F1" s="136"/>
      <c r="G1" s="136"/>
      <c r="H1" s="136"/>
      <c r="I1" s="136"/>
      <c r="J1" s="136"/>
      <c r="K1" s="137"/>
      <c r="P1" s="139"/>
      <c r="Q1" s="139"/>
    </row>
    <row r="2" spans="1:17" ht="6" customHeight="1">
      <c r="A2" s="139"/>
      <c r="B2" s="140"/>
      <c r="C2" s="139"/>
      <c r="D2" s="139"/>
      <c r="E2" s="139"/>
      <c r="F2" s="139"/>
      <c r="G2" s="139"/>
      <c r="H2" s="139"/>
      <c r="I2" s="139"/>
      <c r="J2" s="139"/>
    </row>
    <row r="3" spans="1:17" ht="6" customHeight="1"/>
    <row r="4" spans="1:17" ht="14.1" customHeight="1">
      <c r="B4" s="141"/>
      <c r="C4" s="409" t="s">
        <v>62</v>
      </c>
      <c r="D4" s="409"/>
      <c r="E4" s="409"/>
      <c r="F4" s="409"/>
      <c r="G4" s="409"/>
      <c r="H4" s="409"/>
      <c r="I4" s="141"/>
      <c r="J4" s="141"/>
    </row>
    <row r="5" spans="1:17" ht="14.1" customHeight="1">
      <c r="B5" s="141"/>
      <c r="C5" s="409" t="s">
        <v>140</v>
      </c>
      <c r="D5" s="409"/>
      <c r="E5" s="409"/>
      <c r="F5" s="409"/>
      <c r="G5" s="409"/>
      <c r="H5" s="409"/>
      <c r="I5" s="141"/>
      <c r="J5" s="141"/>
    </row>
    <row r="6" spans="1:17" ht="14.1" customHeight="1">
      <c r="B6" s="141"/>
      <c r="C6" s="409" t="s">
        <v>130</v>
      </c>
      <c r="D6" s="409"/>
      <c r="E6" s="409"/>
      <c r="F6" s="409"/>
      <c r="G6" s="409"/>
      <c r="H6" s="409"/>
      <c r="I6" s="141"/>
      <c r="J6" s="141"/>
    </row>
    <row r="7" spans="1:17" ht="14.1" customHeight="1">
      <c r="B7" s="141"/>
      <c r="C7" s="409" t="s">
        <v>3</v>
      </c>
      <c r="D7" s="409"/>
      <c r="E7" s="409"/>
      <c r="F7" s="409"/>
      <c r="G7" s="409"/>
      <c r="H7" s="409"/>
      <c r="I7" s="141"/>
      <c r="J7" s="141"/>
    </row>
    <row r="8" spans="1:17" ht="6" customHeight="1">
      <c r="A8" s="142"/>
      <c r="B8" s="410"/>
      <c r="C8" s="410"/>
      <c r="D8" s="411"/>
      <c r="E8" s="411"/>
      <c r="F8" s="411"/>
      <c r="G8" s="411"/>
      <c r="H8" s="411"/>
      <c r="I8" s="411"/>
      <c r="J8" s="143"/>
    </row>
    <row r="9" spans="1:17" ht="20.100000000000001" customHeight="1">
      <c r="A9" s="142"/>
      <c r="B9" s="144" t="s">
        <v>4</v>
      </c>
      <c r="C9" s="377" t="s">
        <v>399</v>
      </c>
      <c r="D9" s="377"/>
      <c r="E9" s="377"/>
      <c r="F9" s="377"/>
      <c r="G9" s="377"/>
      <c r="H9" s="377"/>
      <c r="I9" s="377"/>
      <c r="J9" s="143"/>
    </row>
    <row r="10" spans="1:17" ht="5.0999999999999996" customHeight="1">
      <c r="A10" s="145"/>
      <c r="B10" s="412"/>
      <c r="C10" s="412"/>
      <c r="D10" s="412"/>
      <c r="E10" s="412"/>
      <c r="F10" s="412"/>
      <c r="G10" s="412"/>
      <c r="H10" s="412"/>
      <c r="I10" s="412"/>
      <c r="J10" s="412"/>
    </row>
    <row r="11" spans="1:17" ht="3" customHeight="1">
      <c r="A11" s="145"/>
      <c r="B11" s="412"/>
      <c r="C11" s="412"/>
      <c r="D11" s="412"/>
      <c r="E11" s="412"/>
      <c r="F11" s="412"/>
      <c r="G11" s="412"/>
      <c r="H11" s="412"/>
      <c r="I11" s="412"/>
      <c r="J11" s="412"/>
    </row>
    <row r="12" spans="1:17" ht="30" customHeight="1">
      <c r="A12" s="146"/>
      <c r="B12" s="413" t="s">
        <v>141</v>
      </c>
      <c r="C12" s="413"/>
      <c r="D12" s="413"/>
      <c r="E12" s="147"/>
      <c r="F12" s="148" t="s">
        <v>142</v>
      </c>
      <c r="G12" s="148" t="s">
        <v>143</v>
      </c>
      <c r="H12" s="147" t="s">
        <v>144</v>
      </c>
      <c r="I12" s="147" t="s">
        <v>145</v>
      </c>
      <c r="J12" s="149"/>
    </row>
    <row r="13" spans="1:17" ht="3" customHeight="1">
      <c r="A13" s="150"/>
      <c r="B13" s="412"/>
      <c r="C13" s="412"/>
      <c r="D13" s="412"/>
      <c r="E13" s="412"/>
      <c r="F13" s="412"/>
      <c r="G13" s="412"/>
      <c r="H13" s="412"/>
      <c r="I13" s="412"/>
      <c r="J13" s="414"/>
    </row>
    <row r="14" spans="1:17" ht="9.9499999999999993" customHeight="1">
      <c r="A14" s="151"/>
      <c r="B14" s="407"/>
      <c r="C14" s="407"/>
      <c r="D14" s="407"/>
      <c r="E14" s="407"/>
      <c r="F14" s="407"/>
      <c r="G14" s="407"/>
      <c r="H14" s="407"/>
      <c r="I14" s="407"/>
      <c r="J14" s="408"/>
    </row>
    <row r="15" spans="1:17" ht="12.75">
      <c r="A15" s="151"/>
      <c r="B15" s="405" t="s">
        <v>146</v>
      </c>
      <c r="C15" s="405"/>
      <c r="D15" s="405"/>
      <c r="E15" s="152"/>
      <c r="F15" s="152"/>
      <c r="G15" s="152"/>
      <c r="H15" s="152"/>
      <c r="I15" s="152"/>
      <c r="J15" s="153"/>
    </row>
    <row r="16" spans="1:17" ht="12.75">
      <c r="A16" s="154"/>
      <c r="B16" s="403" t="s">
        <v>147</v>
      </c>
      <c r="C16" s="403"/>
      <c r="D16" s="403"/>
      <c r="E16" s="155"/>
      <c r="F16" s="155"/>
      <c r="G16" s="155"/>
      <c r="H16" s="155"/>
      <c r="I16" s="155"/>
      <c r="J16" s="156"/>
    </row>
    <row r="17" spans="1:10" ht="12.75">
      <c r="A17" s="154"/>
      <c r="B17" s="405" t="s">
        <v>148</v>
      </c>
      <c r="C17" s="405"/>
      <c r="D17" s="405"/>
      <c r="E17" s="155"/>
      <c r="F17" s="157"/>
      <c r="G17" s="157"/>
      <c r="H17" s="100">
        <f>SUM(H18:H20)</f>
        <v>0</v>
      </c>
      <c r="I17" s="100">
        <f>SUM(I18:I20)</f>
        <v>0</v>
      </c>
      <c r="J17" s="158"/>
    </row>
    <row r="18" spans="1:10" ht="12.75">
      <c r="A18" s="159"/>
      <c r="B18" s="160"/>
      <c r="C18" s="404" t="s">
        <v>149</v>
      </c>
      <c r="D18" s="404"/>
      <c r="E18" s="155"/>
      <c r="F18" s="161"/>
      <c r="G18" s="161"/>
      <c r="H18" s="162">
        <v>0</v>
      </c>
      <c r="I18" s="162">
        <v>0</v>
      </c>
      <c r="J18" s="163"/>
    </row>
    <row r="19" spans="1:10" ht="12.75">
      <c r="A19" s="159"/>
      <c r="B19" s="160"/>
      <c r="C19" s="404" t="s">
        <v>150</v>
      </c>
      <c r="D19" s="404"/>
      <c r="E19" s="155"/>
      <c r="F19" s="161"/>
      <c r="G19" s="161"/>
      <c r="H19" s="162">
        <v>0</v>
      </c>
      <c r="I19" s="162">
        <v>0</v>
      </c>
      <c r="J19" s="163"/>
    </row>
    <row r="20" spans="1:10" ht="12.75">
      <c r="A20" s="159"/>
      <c r="B20" s="160"/>
      <c r="C20" s="404" t="s">
        <v>151</v>
      </c>
      <c r="D20" s="404"/>
      <c r="E20" s="155"/>
      <c r="F20" s="161"/>
      <c r="G20" s="161"/>
      <c r="H20" s="162">
        <v>0</v>
      </c>
      <c r="I20" s="162">
        <v>0</v>
      </c>
      <c r="J20" s="163"/>
    </row>
    <row r="21" spans="1:10" ht="9.9499999999999993" customHeight="1">
      <c r="A21" s="159"/>
      <c r="B21" s="160"/>
      <c r="C21" s="160"/>
      <c r="D21" s="164"/>
      <c r="E21" s="155"/>
      <c r="F21" s="165"/>
      <c r="G21" s="165"/>
      <c r="H21" s="166"/>
      <c r="I21" s="166"/>
      <c r="J21" s="163"/>
    </row>
    <row r="22" spans="1:10" ht="12.75">
      <c r="A22" s="154"/>
      <c r="B22" s="405" t="s">
        <v>152</v>
      </c>
      <c r="C22" s="405"/>
      <c r="D22" s="405"/>
      <c r="E22" s="155"/>
      <c r="F22" s="157"/>
      <c r="G22" s="157"/>
      <c r="H22" s="100">
        <f>SUM(H23:H26)</f>
        <v>0</v>
      </c>
      <c r="I22" s="100">
        <f>SUM(I23:I26)</f>
        <v>0</v>
      </c>
      <c r="J22" s="158"/>
    </row>
    <row r="23" spans="1:10" ht="12.75">
      <c r="A23" s="159"/>
      <c r="B23" s="160"/>
      <c r="C23" s="404" t="s">
        <v>153</v>
      </c>
      <c r="D23" s="404"/>
      <c r="E23" s="155"/>
      <c r="F23" s="161"/>
      <c r="G23" s="161"/>
      <c r="H23" s="162">
        <v>0</v>
      </c>
      <c r="I23" s="162">
        <v>0</v>
      </c>
      <c r="J23" s="163"/>
    </row>
    <row r="24" spans="1:10" ht="12.75">
      <c r="A24" s="159"/>
      <c r="B24" s="160"/>
      <c r="C24" s="404" t="s">
        <v>154</v>
      </c>
      <c r="D24" s="404"/>
      <c r="E24" s="155"/>
      <c r="F24" s="161"/>
      <c r="G24" s="161"/>
      <c r="H24" s="162">
        <v>0</v>
      </c>
      <c r="I24" s="162">
        <v>0</v>
      </c>
      <c r="J24" s="163"/>
    </row>
    <row r="25" spans="1:10" ht="12.75">
      <c r="A25" s="159"/>
      <c r="B25" s="160"/>
      <c r="C25" s="404" t="s">
        <v>150</v>
      </c>
      <c r="D25" s="404"/>
      <c r="E25" s="155"/>
      <c r="F25" s="161"/>
      <c r="G25" s="161"/>
      <c r="H25" s="162">
        <v>0</v>
      </c>
      <c r="I25" s="162">
        <v>0</v>
      </c>
      <c r="J25" s="163"/>
    </row>
    <row r="26" spans="1:10" ht="12.75">
      <c r="A26" s="159"/>
      <c r="B26" s="140"/>
      <c r="C26" s="404" t="s">
        <v>151</v>
      </c>
      <c r="D26" s="404"/>
      <c r="E26" s="155"/>
      <c r="F26" s="161"/>
      <c r="G26" s="161"/>
      <c r="H26" s="167">
        <v>0</v>
      </c>
      <c r="I26" s="167">
        <v>0</v>
      </c>
      <c r="J26" s="163"/>
    </row>
    <row r="27" spans="1:10" ht="9.9499999999999993" customHeight="1">
      <c r="A27" s="159"/>
      <c r="B27" s="160"/>
      <c r="C27" s="160"/>
      <c r="D27" s="164"/>
      <c r="E27" s="155"/>
      <c r="F27" s="168"/>
      <c r="G27" s="168"/>
      <c r="H27" s="169"/>
      <c r="I27" s="169"/>
      <c r="J27" s="163"/>
    </row>
    <row r="28" spans="1:10" ht="12.75">
      <c r="A28" s="170"/>
      <c r="B28" s="406" t="s">
        <v>155</v>
      </c>
      <c r="C28" s="406"/>
      <c r="D28" s="406"/>
      <c r="E28" s="171"/>
      <c r="F28" s="172"/>
      <c r="G28" s="172"/>
      <c r="H28" s="173">
        <f>H17+H22</f>
        <v>0</v>
      </c>
      <c r="I28" s="173">
        <f>I17+I22</f>
        <v>0</v>
      </c>
      <c r="J28" s="174"/>
    </row>
    <row r="29" spans="1:10" ht="12.75">
      <c r="A29" s="154"/>
      <c r="B29" s="160"/>
      <c r="C29" s="160"/>
      <c r="D29" s="175"/>
      <c r="E29" s="155"/>
      <c r="F29" s="168"/>
      <c r="G29" s="168"/>
      <c r="H29" s="169"/>
      <c r="I29" s="169"/>
      <c r="J29" s="158"/>
    </row>
    <row r="30" spans="1:10" ht="12.75">
      <c r="A30" s="154"/>
      <c r="B30" s="403" t="s">
        <v>156</v>
      </c>
      <c r="C30" s="403"/>
      <c r="D30" s="403"/>
      <c r="E30" s="155"/>
      <c r="F30" s="168"/>
      <c r="G30" s="168"/>
      <c r="H30" s="169"/>
      <c r="I30" s="169"/>
      <c r="J30" s="158"/>
    </row>
    <row r="31" spans="1:10" ht="12.75">
      <c r="A31" s="154"/>
      <c r="B31" s="405" t="s">
        <v>148</v>
      </c>
      <c r="C31" s="405"/>
      <c r="D31" s="405"/>
      <c r="E31" s="155"/>
      <c r="F31" s="157"/>
      <c r="G31" s="157"/>
      <c r="H31" s="100">
        <f>SUM(H32:H34)</f>
        <v>0</v>
      </c>
      <c r="I31" s="100">
        <f>SUM(I32:I34)</f>
        <v>0</v>
      </c>
      <c r="J31" s="158"/>
    </row>
    <row r="32" spans="1:10" ht="12.75">
      <c r="A32" s="159"/>
      <c r="B32" s="160"/>
      <c r="C32" s="404" t="s">
        <v>149</v>
      </c>
      <c r="D32" s="404"/>
      <c r="E32" s="155"/>
      <c r="F32" s="161"/>
      <c r="G32" s="161"/>
      <c r="H32" s="162">
        <v>0</v>
      </c>
      <c r="I32" s="162">
        <v>0</v>
      </c>
      <c r="J32" s="163"/>
    </row>
    <row r="33" spans="1:10">
      <c r="A33" s="159"/>
      <c r="B33" s="140"/>
      <c r="C33" s="404" t="s">
        <v>150</v>
      </c>
      <c r="D33" s="404"/>
      <c r="E33" s="140"/>
      <c r="F33" s="176"/>
      <c r="G33" s="176"/>
      <c r="H33" s="162">
        <v>0</v>
      </c>
      <c r="I33" s="162">
        <v>0</v>
      </c>
      <c r="J33" s="163"/>
    </row>
    <row r="34" spans="1:10">
      <c r="A34" s="159"/>
      <c r="B34" s="140"/>
      <c r="C34" s="404" t="s">
        <v>151</v>
      </c>
      <c r="D34" s="404"/>
      <c r="E34" s="140"/>
      <c r="F34" s="176"/>
      <c r="G34" s="176"/>
      <c r="H34" s="162">
        <v>0</v>
      </c>
      <c r="I34" s="162">
        <v>0</v>
      </c>
      <c r="J34" s="163"/>
    </row>
    <row r="35" spans="1:10" ht="9.9499999999999993" customHeight="1">
      <c r="A35" s="159"/>
      <c r="B35" s="160"/>
      <c r="C35" s="160"/>
      <c r="D35" s="164"/>
      <c r="E35" s="155"/>
      <c r="F35" s="168"/>
      <c r="G35" s="168"/>
      <c r="H35" s="169"/>
      <c r="I35" s="169"/>
      <c r="J35" s="163"/>
    </row>
    <row r="36" spans="1:10" ht="12.75">
      <c r="A36" s="154"/>
      <c r="B36" s="405" t="s">
        <v>152</v>
      </c>
      <c r="C36" s="405"/>
      <c r="D36" s="405"/>
      <c r="E36" s="155"/>
      <c r="F36" s="157"/>
      <c r="G36" s="157"/>
      <c r="H36" s="100">
        <f>SUM(H37:H40)</f>
        <v>0</v>
      </c>
      <c r="I36" s="100">
        <f>SUM(I37:I40)</f>
        <v>0</v>
      </c>
      <c r="J36" s="158"/>
    </row>
    <row r="37" spans="1:10" ht="12.75">
      <c r="A37" s="159"/>
      <c r="B37" s="160"/>
      <c r="C37" s="404" t="s">
        <v>153</v>
      </c>
      <c r="D37" s="404"/>
      <c r="E37" s="155"/>
      <c r="F37" s="161"/>
      <c r="G37" s="161"/>
      <c r="H37" s="162">
        <v>0</v>
      </c>
      <c r="I37" s="162">
        <v>0</v>
      </c>
      <c r="J37" s="163"/>
    </row>
    <row r="38" spans="1:10" ht="12.75">
      <c r="A38" s="159"/>
      <c r="B38" s="160"/>
      <c r="C38" s="404" t="s">
        <v>154</v>
      </c>
      <c r="D38" s="404"/>
      <c r="E38" s="155"/>
      <c r="F38" s="161"/>
      <c r="G38" s="161"/>
      <c r="H38" s="162">
        <v>0</v>
      </c>
      <c r="I38" s="162">
        <v>0</v>
      </c>
      <c r="J38" s="163"/>
    </row>
    <row r="39" spans="1:10" ht="12.75">
      <c r="A39" s="159"/>
      <c r="B39" s="160"/>
      <c r="C39" s="404" t="s">
        <v>150</v>
      </c>
      <c r="D39" s="404"/>
      <c r="E39" s="155"/>
      <c r="F39" s="161"/>
      <c r="G39" s="161"/>
      <c r="H39" s="162">
        <v>0</v>
      </c>
      <c r="I39" s="162">
        <v>0</v>
      </c>
      <c r="J39" s="163"/>
    </row>
    <row r="40" spans="1:10" ht="12.75">
      <c r="A40" s="159"/>
      <c r="B40" s="155"/>
      <c r="C40" s="404" t="s">
        <v>151</v>
      </c>
      <c r="D40" s="404"/>
      <c r="E40" s="155"/>
      <c r="F40" s="161"/>
      <c r="G40" s="161"/>
      <c r="H40" s="162">
        <v>0</v>
      </c>
      <c r="I40" s="162">
        <v>0</v>
      </c>
      <c r="J40" s="163"/>
    </row>
    <row r="41" spans="1:10" ht="9.9499999999999993" customHeight="1">
      <c r="A41" s="159"/>
      <c r="B41" s="155"/>
      <c r="C41" s="155"/>
      <c r="D41" s="164"/>
      <c r="E41" s="155"/>
      <c r="F41" s="168"/>
      <c r="G41" s="168"/>
      <c r="H41" s="169"/>
      <c r="I41" s="169"/>
      <c r="J41" s="163"/>
    </row>
    <row r="42" spans="1:10" ht="12.75">
      <c r="A42" s="170"/>
      <c r="B42" s="406" t="s">
        <v>157</v>
      </c>
      <c r="C42" s="406"/>
      <c r="D42" s="406"/>
      <c r="E42" s="171"/>
      <c r="F42" s="177"/>
      <c r="G42" s="177"/>
      <c r="H42" s="173">
        <f>+H31+H36</f>
        <v>0</v>
      </c>
      <c r="I42" s="173">
        <f>+I31+I36</f>
        <v>0</v>
      </c>
      <c r="J42" s="174"/>
    </row>
    <row r="43" spans="1:10" ht="12.75">
      <c r="A43" s="159"/>
      <c r="B43" s="160"/>
      <c r="C43" s="160"/>
      <c r="D43" s="164"/>
      <c r="E43" s="155"/>
      <c r="F43" s="168"/>
      <c r="G43" s="168"/>
      <c r="H43" s="169"/>
      <c r="I43" s="169"/>
      <c r="J43" s="163"/>
    </row>
    <row r="44" spans="1:10" ht="12.75">
      <c r="A44" s="159"/>
      <c r="B44" s="405" t="s">
        <v>158</v>
      </c>
      <c r="C44" s="405"/>
      <c r="D44" s="405"/>
      <c r="E44" s="155"/>
      <c r="F44" s="161"/>
      <c r="G44" s="161"/>
      <c r="H44" s="178">
        <v>0</v>
      </c>
      <c r="I44" s="178">
        <v>0</v>
      </c>
      <c r="J44" s="163"/>
    </row>
    <row r="45" spans="1:10" ht="12.75">
      <c r="A45" s="159"/>
      <c r="B45" s="160"/>
      <c r="C45" s="160"/>
      <c r="D45" s="164"/>
      <c r="E45" s="155"/>
      <c r="F45" s="168"/>
      <c r="G45" s="168"/>
      <c r="H45" s="169"/>
      <c r="I45" s="169"/>
      <c r="J45" s="163"/>
    </row>
    <row r="46" spans="1:10" ht="12.75">
      <c r="A46" s="179"/>
      <c r="B46" s="402" t="s">
        <v>159</v>
      </c>
      <c r="C46" s="402"/>
      <c r="D46" s="402"/>
      <c r="E46" s="180"/>
      <c r="F46" s="181"/>
      <c r="G46" s="181"/>
      <c r="H46" s="182">
        <f>H28+H42+H44</f>
        <v>0</v>
      </c>
      <c r="I46" s="182">
        <f>I28+I42+I44</f>
        <v>0</v>
      </c>
      <c r="J46" s="183"/>
    </row>
    <row r="47" spans="1:10" ht="6" customHeight="1">
      <c r="B47" s="403"/>
      <c r="C47" s="403"/>
      <c r="D47" s="403"/>
      <c r="E47" s="403"/>
      <c r="F47" s="403"/>
      <c r="G47" s="403"/>
      <c r="H47" s="403"/>
      <c r="I47" s="403"/>
      <c r="J47" s="403"/>
    </row>
    <row r="48" spans="1:10" ht="6" customHeight="1">
      <c r="B48" s="184"/>
      <c r="C48" s="184"/>
      <c r="D48" s="185"/>
      <c r="E48" s="186"/>
      <c r="F48" s="185"/>
      <c r="G48" s="186"/>
      <c r="H48" s="186"/>
      <c r="I48" s="186"/>
    </row>
    <row r="49" spans="1:10" s="138" customFormat="1" ht="15" customHeight="1">
      <c r="A49" s="139"/>
      <c r="B49" s="404" t="s">
        <v>61</v>
      </c>
      <c r="C49" s="404"/>
      <c r="D49" s="404"/>
      <c r="E49" s="404"/>
      <c r="F49" s="404"/>
      <c r="G49" s="404"/>
      <c r="H49" s="404"/>
      <c r="I49" s="404"/>
      <c r="J49" s="404"/>
    </row>
    <row r="50" spans="1:10" s="138" customFormat="1" ht="28.5" customHeight="1">
      <c r="A50" s="139"/>
      <c r="B50" s="164"/>
      <c r="C50" s="187"/>
      <c r="D50" s="188"/>
      <c r="E50" s="188"/>
      <c r="F50" s="139"/>
      <c r="G50" s="189"/>
      <c r="H50" s="190"/>
      <c r="I50" s="190"/>
      <c r="J50" s="188"/>
    </row>
  </sheetData>
  <sheetProtection selectLockedCells="1"/>
  <mergeCells count="39"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6:D46"/>
    <mergeCell ref="B47:J47"/>
    <mergeCell ref="B49:J49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zoomScaleNormal="100" workbookViewId="0">
      <selection activeCell="K27" sqref="K27"/>
    </sheetView>
  </sheetViews>
  <sheetFormatPr baseColWidth="10" defaultRowHeight="12"/>
  <cols>
    <col min="1" max="1" width="3.7109375" style="191" customWidth="1"/>
    <col min="2" max="2" width="11.7109375" style="212" customWidth="1"/>
    <col min="3" max="3" width="57.42578125" style="212" customWidth="1"/>
    <col min="4" max="6" width="18.7109375" style="213" customWidth="1"/>
    <col min="7" max="7" width="15.85546875" style="213" customWidth="1"/>
    <col min="8" max="8" width="16.140625" style="213" customWidth="1"/>
    <col min="9" max="9" width="3.28515625" style="191" customWidth="1"/>
    <col min="10" max="10" width="14.42578125" style="3" customWidth="1"/>
    <col min="11" max="16384" width="11.42578125" style="3"/>
  </cols>
  <sheetData>
    <row r="1" spans="1:9" ht="6" customHeight="1">
      <c r="A1" s="59"/>
      <c r="B1" s="60"/>
      <c r="C1" s="59"/>
      <c r="D1" s="419"/>
      <c r="E1" s="419"/>
      <c r="F1" s="420"/>
      <c r="G1" s="420"/>
      <c r="H1" s="420"/>
      <c r="I1" s="420"/>
    </row>
    <row r="2" spans="1:9" s="1" customFormat="1" ht="6" customHeight="1">
      <c r="B2" s="24"/>
    </row>
    <row r="3" spans="1:9" s="1" customFormat="1" ht="14.1" customHeight="1">
      <c r="B3" s="65"/>
      <c r="C3" s="385" t="s">
        <v>62</v>
      </c>
      <c r="D3" s="385"/>
      <c r="E3" s="385"/>
      <c r="F3" s="385"/>
      <c r="G3" s="385"/>
      <c r="H3" s="65"/>
      <c r="I3" s="65"/>
    </row>
    <row r="4" spans="1:9" ht="14.1" customHeight="1">
      <c r="B4" s="65"/>
      <c r="C4" s="385" t="s">
        <v>160</v>
      </c>
      <c r="D4" s="385"/>
      <c r="E4" s="385"/>
      <c r="F4" s="385"/>
      <c r="G4" s="385"/>
      <c r="H4" s="65"/>
      <c r="I4" s="65"/>
    </row>
    <row r="5" spans="1:9" ht="14.1" customHeight="1">
      <c r="B5" s="65"/>
      <c r="C5" s="385" t="s">
        <v>130</v>
      </c>
      <c r="D5" s="385"/>
      <c r="E5" s="385"/>
      <c r="F5" s="385"/>
      <c r="G5" s="385"/>
      <c r="H5" s="65"/>
      <c r="I5" s="65"/>
    </row>
    <row r="6" spans="1:9" ht="14.1" customHeight="1">
      <c r="B6" s="65"/>
      <c r="C6" s="385" t="s">
        <v>161</v>
      </c>
      <c r="D6" s="385"/>
      <c r="E6" s="385"/>
      <c r="F6" s="385"/>
      <c r="G6" s="385"/>
      <c r="H6" s="65"/>
      <c r="I6" s="65"/>
    </row>
    <row r="7" spans="1:9" s="1" customFormat="1" ht="3" customHeight="1">
      <c r="A7" s="67"/>
      <c r="B7" s="7"/>
      <c r="C7" s="418"/>
      <c r="D7" s="418"/>
      <c r="E7" s="418"/>
      <c r="F7" s="418"/>
      <c r="G7" s="418"/>
      <c r="H7" s="418"/>
      <c r="I7" s="418"/>
    </row>
    <row r="8" spans="1:9" ht="20.100000000000001" customHeight="1">
      <c r="A8" s="67"/>
      <c r="B8" s="7" t="s">
        <v>4</v>
      </c>
      <c r="C8" s="377" t="s">
        <v>239</v>
      </c>
      <c r="D8" s="377"/>
      <c r="E8" s="377"/>
      <c r="F8" s="377"/>
      <c r="G8" s="377"/>
      <c r="H8" s="111"/>
      <c r="I8" s="111"/>
    </row>
    <row r="9" spans="1:9" ht="3" customHeight="1">
      <c r="A9" s="67"/>
      <c r="B9" s="67"/>
      <c r="C9" s="67" t="s">
        <v>138</v>
      </c>
      <c r="D9" s="67"/>
      <c r="E9" s="67"/>
      <c r="F9" s="67"/>
      <c r="G9" s="67"/>
      <c r="H9" s="67"/>
      <c r="I9" s="67"/>
    </row>
    <row r="10" spans="1:9" s="1" customFormat="1" ht="3" customHeight="1">
      <c r="A10" s="67"/>
      <c r="B10" s="67"/>
      <c r="C10" s="67"/>
      <c r="D10" s="67"/>
      <c r="E10" s="67"/>
      <c r="F10" s="67"/>
      <c r="G10" s="67"/>
      <c r="H10" s="67"/>
      <c r="I10" s="67"/>
    </row>
    <row r="11" spans="1:9" s="1" customFormat="1" ht="63.75">
      <c r="A11" s="192"/>
      <c r="B11" s="375" t="s">
        <v>5</v>
      </c>
      <c r="C11" s="375"/>
      <c r="D11" s="193" t="s">
        <v>110</v>
      </c>
      <c r="E11" s="193" t="s">
        <v>162</v>
      </c>
      <c r="F11" s="193" t="s">
        <v>163</v>
      </c>
      <c r="G11" s="193" t="s">
        <v>164</v>
      </c>
      <c r="H11" s="193" t="s">
        <v>165</v>
      </c>
      <c r="I11" s="194"/>
    </row>
    <row r="12" spans="1:9" s="1" customFormat="1" ht="3" customHeight="1">
      <c r="A12" s="195"/>
      <c r="B12" s="67"/>
      <c r="C12" s="67"/>
      <c r="D12" s="67"/>
      <c r="E12" s="67"/>
      <c r="F12" s="67"/>
      <c r="G12" s="67"/>
      <c r="H12" s="67"/>
      <c r="I12" s="196"/>
    </row>
    <row r="13" spans="1:9" s="1" customFormat="1" ht="3" customHeight="1">
      <c r="A13" s="76"/>
      <c r="B13" s="197"/>
      <c r="C13" s="32"/>
      <c r="D13" s="58"/>
      <c r="E13" s="77"/>
      <c r="F13" s="33"/>
      <c r="G13" s="24"/>
      <c r="H13" s="197"/>
      <c r="I13" s="198"/>
    </row>
    <row r="14" spans="1:9" ht="12.75">
      <c r="A14" s="81"/>
      <c r="B14" s="372" t="s">
        <v>119</v>
      </c>
      <c r="C14" s="372"/>
      <c r="D14" s="199">
        <v>0</v>
      </c>
      <c r="E14" s="199">
        <v>0</v>
      </c>
      <c r="F14" s="199">
        <v>0</v>
      </c>
      <c r="G14" s="199">
        <v>0</v>
      </c>
      <c r="H14" s="200">
        <f>SUM(D14:G14)</f>
        <v>0</v>
      </c>
      <c r="I14" s="198"/>
    </row>
    <row r="15" spans="1:9" ht="9.9499999999999993" customHeight="1">
      <c r="A15" s="81"/>
      <c r="B15" s="201"/>
      <c r="C15" s="58"/>
      <c r="D15" s="202"/>
      <c r="E15" s="202"/>
      <c r="F15" s="202"/>
      <c r="G15" s="202"/>
      <c r="H15" s="202"/>
      <c r="I15" s="198"/>
    </row>
    <row r="16" spans="1:9" ht="12.75">
      <c r="A16" s="81"/>
      <c r="B16" s="417" t="s">
        <v>166</v>
      </c>
      <c r="C16" s="417"/>
      <c r="D16" s="203">
        <f>SUM(D17:D19)</f>
        <v>212882409</v>
      </c>
      <c r="E16" s="203">
        <f>SUM(E17:E19)</f>
        <v>0</v>
      </c>
      <c r="F16" s="203">
        <f>SUM(F17:F19)</f>
        <v>0</v>
      </c>
      <c r="G16" s="203">
        <f>SUM(G17:G19)</f>
        <v>0</v>
      </c>
      <c r="H16" s="203">
        <f>SUM(D16:G16)</f>
        <v>212882409</v>
      </c>
      <c r="I16" s="198"/>
    </row>
    <row r="17" spans="1:11" ht="12.75">
      <c r="A17" s="76"/>
      <c r="B17" s="371" t="s">
        <v>167</v>
      </c>
      <c r="C17" s="371"/>
      <c r="D17" s="204">
        <v>212882409</v>
      </c>
      <c r="E17" s="204">
        <v>0</v>
      </c>
      <c r="F17" s="204">
        <v>0</v>
      </c>
      <c r="G17" s="204">
        <v>0</v>
      </c>
      <c r="H17" s="202">
        <f t="shared" ref="H17:H25" si="0">SUM(D17:G17)</f>
        <v>212882409</v>
      </c>
      <c r="I17" s="198"/>
    </row>
    <row r="18" spans="1:11" ht="12.75">
      <c r="A18" s="76"/>
      <c r="B18" s="371" t="s">
        <v>112</v>
      </c>
      <c r="C18" s="371"/>
      <c r="D18" s="204">
        <v>0</v>
      </c>
      <c r="E18" s="204">
        <v>0</v>
      </c>
      <c r="F18" s="204">
        <v>0</v>
      </c>
      <c r="G18" s="204">
        <v>0</v>
      </c>
      <c r="H18" s="202">
        <f t="shared" si="0"/>
        <v>0</v>
      </c>
      <c r="I18" s="198"/>
    </row>
    <row r="19" spans="1:11" ht="12.75">
      <c r="A19" s="76"/>
      <c r="B19" s="371" t="s">
        <v>168</v>
      </c>
      <c r="C19" s="371"/>
      <c r="D19" s="204">
        <v>0</v>
      </c>
      <c r="E19" s="204">
        <v>0</v>
      </c>
      <c r="F19" s="204">
        <v>0</v>
      </c>
      <c r="G19" s="204">
        <v>0</v>
      </c>
      <c r="H19" s="202">
        <f t="shared" si="0"/>
        <v>0</v>
      </c>
      <c r="I19" s="198"/>
    </row>
    <row r="20" spans="1:11" ht="9.9499999999999993" customHeight="1">
      <c r="A20" s="81"/>
      <c r="B20" s="201"/>
      <c r="C20" s="58"/>
      <c r="D20" s="202"/>
      <c r="E20" s="202"/>
      <c r="F20" s="202"/>
      <c r="G20" s="202"/>
      <c r="H20" s="202"/>
      <c r="I20" s="198"/>
    </row>
    <row r="21" spans="1:11" ht="12.75">
      <c r="A21" s="81"/>
      <c r="B21" s="417" t="s">
        <v>169</v>
      </c>
      <c r="C21" s="417"/>
      <c r="D21" s="203">
        <f>SUM(D22:D25)</f>
        <v>0</v>
      </c>
      <c r="E21" s="203">
        <f>SUM(E22:E25)</f>
        <v>76038897</v>
      </c>
      <c r="F21" s="203">
        <f>SUM(F22:F25)</f>
        <v>-859465</v>
      </c>
      <c r="G21" s="203">
        <f>SUM(G22:G25)</f>
        <v>0</v>
      </c>
      <c r="H21" s="203">
        <f>SUM(D21:G21)</f>
        <v>75179432</v>
      </c>
      <c r="I21" s="198"/>
    </row>
    <row r="22" spans="1:11" ht="12.75">
      <c r="A22" s="76"/>
      <c r="B22" s="371" t="s">
        <v>170</v>
      </c>
      <c r="C22" s="371"/>
      <c r="D22" s="204">
        <v>0</v>
      </c>
      <c r="E22" s="204">
        <v>0</v>
      </c>
      <c r="F22" s="204">
        <f>+ESF!J52</f>
        <v>-5566820</v>
      </c>
      <c r="G22" s="204">
        <v>0</v>
      </c>
      <c r="H22" s="202">
        <f t="shared" si="0"/>
        <v>-5566820</v>
      </c>
      <c r="I22" s="198"/>
    </row>
    <row r="23" spans="1:11" ht="12.75">
      <c r="A23" s="76"/>
      <c r="B23" s="371" t="s">
        <v>116</v>
      </c>
      <c r="C23" s="371"/>
      <c r="D23" s="204">
        <v>0</v>
      </c>
      <c r="E23" s="204">
        <f>+ESF!J53</f>
        <v>76038897</v>
      </c>
      <c r="F23" s="204">
        <v>0</v>
      </c>
      <c r="G23" s="204">
        <v>0</v>
      </c>
      <c r="H23" s="202">
        <f t="shared" si="0"/>
        <v>76038897</v>
      </c>
      <c r="I23" s="198"/>
    </row>
    <row r="24" spans="1:11" ht="12.75">
      <c r="A24" s="76"/>
      <c r="B24" s="371" t="s">
        <v>171</v>
      </c>
      <c r="C24" s="371"/>
      <c r="D24" s="204">
        <v>0</v>
      </c>
      <c r="E24" s="204">
        <v>0</v>
      </c>
      <c r="F24" s="204">
        <v>0</v>
      </c>
      <c r="G24" s="204">
        <v>0</v>
      </c>
      <c r="H24" s="202">
        <f t="shared" si="0"/>
        <v>0</v>
      </c>
      <c r="I24" s="198"/>
    </row>
    <row r="25" spans="1:11" ht="12.75">
      <c r="A25" s="76"/>
      <c r="B25" s="371" t="s">
        <v>118</v>
      </c>
      <c r="C25" s="371"/>
      <c r="D25" s="204">
        <v>0</v>
      </c>
      <c r="E25" s="204">
        <v>0</v>
      </c>
      <c r="F25" s="204">
        <v>4707355</v>
      </c>
      <c r="G25" s="204">
        <v>0</v>
      </c>
      <c r="H25" s="202">
        <f t="shared" si="0"/>
        <v>4707355</v>
      </c>
      <c r="I25" s="198"/>
    </row>
    <row r="26" spans="1:11" ht="9.9499999999999993" customHeight="1">
      <c r="A26" s="81"/>
      <c r="B26" s="201"/>
      <c r="C26" s="58"/>
      <c r="D26" s="202"/>
      <c r="E26" s="202"/>
      <c r="F26" s="202"/>
      <c r="G26" s="202"/>
      <c r="H26" s="202"/>
      <c r="I26" s="198"/>
    </row>
    <row r="27" spans="1:11" ht="19.5" thickBot="1">
      <c r="A27" s="81"/>
      <c r="B27" s="416" t="s">
        <v>172</v>
      </c>
      <c r="C27" s="416"/>
      <c r="D27" s="205">
        <f>D14+D16+D21</f>
        <v>212882409</v>
      </c>
      <c r="E27" s="205">
        <f>E14+E16+E21</f>
        <v>76038897</v>
      </c>
      <c r="F27" s="205">
        <f>F14+F16+F21</f>
        <v>-859465</v>
      </c>
      <c r="G27" s="205">
        <f>G14+G16+G21</f>
        <v>0</v>
      </c>
      <c r="H27" s="205">
        <f>SUM(D27:G27)</f>
        <v>288061841</v>
      </c>
      <c r="I27" s="198"/>
      <c r="J27" s="82"/>
      <c r="K27" s="206" t="str">
        <f>IF(H27=ESF!J63," ","ERROR")</f>
        <v xml:space="preserve"> </v>
      </c>
    </row>
    <row r="28" spans="1:11" ht="12.75">
      <c r="A28" s="76"/>
      <c r="B28" s="58"/>
      <c r="C28" s="33"/>
      <c r="D28" s="202"/>
      <c r="E28" s="202"/>
      <c r="F28" s="202"/>
      <c r="G28" s="202"/>
      <c r="H28" s="202"/>
      <c r="I28" s="198"/>
      <c r="J28" s="366"/>
    </row>
    <row r="29" spans="1:11" ht="12.75">
      <c r="A29" s="81"/>
      <c r="B29" s="417" t="s">
        <v>173</v>
      </c>
      <c r="C29" s="417"/>
      <c r="D29" s="203">
        <f>SUM(D30:D32)</f>
        <v>8974431</v>
      </c>
      <c r="E29" s="203">
        <f>SUM(E30:E32)</f>
        <v>0</v>
      </c>
      <c r="F29" s="203">
        <f>SUM(F30:F32)</f>
        <v>0</v>
      </c>
      <c r="G29" s="203">
        <f>SUM(G30:G32)</f>
        <v>0</v>
      </c>
      <c r="H29" s="203">
        <f>SUM(D29:G29)</f>
        <v>8974431</v>
      </c>
      <c r="I29" s="198"/>
    </row>
    <row r="30" spans="1:11" ht="12.75">
      <c r="A30" s="76"/>
      <c r="B30" s="371" t="s">
        <v>40</v>
      </c>
      <c r="C30" s="371"/>
      <c r="D30" s="204">
        <v>8974431</v>
      </c>
      <c r="E30" s="204">
        <v>0</v>
      </c>
      <c r="F30" s="204">
        <v>0</v>
      </c>
      <c r="G30" s="204">
        <v>0</v>
      </c>
      <c r="H30" s="202">
        <f>SUM(D30:G30)</f>
        <v>8974431</v>
      </c>
      <c r="I30" s="198"/>
    </row>
    <row r="31" spans="1:11" ht="12.75">
      <c r="A31" s="76"/>
      <c r="B31" s="371" t="s">
        <v>112</v>
      </c>
      <c r="C31" s="371"/>
      <c r="D31" s="204">
        <v>0</v>
      </c>
      <c r="E31" s="204">
        <v>0</v>
      </c>
      <c r="F31" s="204">
        <v>0</v>
      </c>
      <c r="G31" s="204">
        <v>0</v>
      </c>
      <c r="H31" s="202">
        <f>SUM(D31:G31)</f>
        <v>0</v>
      </c>
      <c r="I31" s="198"/>
    </row>
    <row r="32" spans="1:11" ht="12.75">
      <c r="A32" s="76"/>
      <c r="B32" s="371" t="s">
        <v>168</v>
      </c>
      <c r="C32" s="371"/>
      <c r="D32" s="204">
        <v>0</v>
      </c>
      <c r="E32" s="204">
        <v>0</v>
      </c>
      <c r="F32" s="204">
        <v>0</v>
      </c>
      <c r="G32" s="204">
        <v>0</v>
      </c>
      <c r="H32" s="202">
        <f>SUM(D32:G32)</f>
        <v>0</v>
      </c>
      <c r="I32" s="198"/>
    </row>
    <row r="33" spans="1:11" ht="9.9499999999999993" customHeight="1">
      <c r="A33" s="81"/>
      <c r="B33" s="201"/>
      <c r="C33" s="58"/>
      <c r="D33" s="202"/>
      <c r="E33" s="202"/>
      <c r="F33" s="202"/>
      <c r="G33" s="202"/>
      <c r="H33" s="202"/>
      <c r="I33" s="198"/>
    </row>
    <row r="34" spans="1:11" ht="12.75">
      <c r="A34" s="81" t="s">
        <v>138</v>
      </c>
      <c r="B34" s="417" t="s">
        <v>169</v>
      </c>
      <c r="C34" s="417"/>
      <c r="D34" s="203">
        <f>SUM(D35:D38)</f>
        <v>0</v>
      </c>
      <c r="E34" s="203">
        <f>SUM(E35:E38)</f>
        <v>52586457</v>
      </c>
      <c r="F34" s="203">
        <f>SUM(F35:F38)</f>
        <v>-19882554</v>
      </c>
      <c r="G34" s="203">
        <f>SUM(G35:G38)</f>
        <v>0</v>
      </c>
      <c r="H34" s="203">
        <f>SUM(D34:G34)</f>
        <v>32703903</v>
      </c>
      <c r="I34" s="198"/>
    </row>
    <row r="35" spans="1:11" ht="12.75">
      <c r="A35" s="76"/>
      <c r="B35" s="371" t="s">
        <v>170</v>
      </c>
      <c r="C35" s="371"/>
      <c r="D35" s="204">
        <v>0</v>
      </c>
      <c r="E35" s="204">
        <v>0</v>
      </c>
      <c r="F35" s="204">
        <f>+ESF!I52</f>
        <v>-19882554</v>
      </c>
      <c r="G35" s="204">
        <v>0</v>
      </c>
      <c r="H35" s="202">
        <f>SUM(D35:G35)</f>
        <v>-19882554</v>
      </c>
      <c r="I35" s="198"/>
    </row>
    <row r="36" spans="1:11" ht="12.75">
      <c r="A36" s="76"/>
      <c r="B36" s="371" t="s">
        <v>116</v>
      </c>
      <c r="C36" s="371"/>
      <c r="D36" s="204">
        <v>0</v>
      </c>
      <c r="E36" s="204">
        <f>+ESF!I53-E23</f>
        <v>47879102</v>
      </c>
      <c r="F36" s="204">
        <v>0</v>
      </c>
      <c r="G36" s="204">
        <v>0</v>
      </c>
      <c r="H36" s="202">
        <f>SUM(D36:G36)</f>
        <v>47879102</v>
      </c>
      <c r="I36" s="198"/>
    </row>
    <row r="37" spans="1:11" ht="12.75">
      <c r="A37" s="76"/>
      <c r="B37" s="371" t="s">
        <v>171</v>
      </c>
      <c r="C37" s="371"/>
      <c r="D37" s="204">
        <v>0</v>
      </c>
      <c r="E37" s="204">
        <v>0</v>
      </c>
      <c r="F37" s="204">
        <v>0</v>
      </c>
      <c r="G37" s="204">
        <v>0</v>
      </c>
      <c r="H37" s="202">
        <f>SUM(D37:G37)</f>
        <v>0</v>
      </c>
      <c r="I37" s="198"/>
    </row>
    <row r="38" spans="1:11" ht="12.75">
      <c r="A38" s="76"/>
      <c r="B38" s="371" t="s">
        <v>118</v>
      </c>
      <c r="C38" s="371"/>
      <c r="D38" s="204">
        <v>0</v>
      </c>
      <c r="E38" s="204">
        <v>4707355</v>
      </c>
      <c r="F38" s="204">
        <v>0</v>
      </c>
      <c r="G38" s="204">
        <v>0</v>
      </c>
      <c r="H38" s="202">
        <f>SUM(D38:G38)</f>
        <v>4707355</v>
      </c>
      <c r="I38" s="198"/>
    </row>
    <row r="39" spans="1:11" ht="9.9499999999999993" customHeight="1">
      <c r="A39" s="81"/>
      <c r="B39" s="201"/>
      <c r="C39" s="58"/>
      <c r="D39" s="202"/>
      <c r="E39" s="202"/>
      <c r="F39" s="202"/>
      <c r="G39" s="202"/>
      <c r="H39" s="202"/>
      <c r="I39" s="198"/>
    </row>
    <row r="40" spans="1:11" ht="18.75">
      <c r="A40" s="207"/>
      <c r="B40" s="415" t="s">
        <v>174</v>
      </c>
      <c r="C40" s="415"/>
      <c r="D40" s="208">
        <f>D27+D29+D34</f>
        <v>221856840</v>
      </c>
      <c r="E40" s="208">
        <f>E27+E29+E34</f>
        <v>128625354</v>
      </c>
      <c r="F40" s="208">
        <f>F29+F34</f>
        <v>-19882554</v>
      </c>
      <c r="G40" s="208">
        <f>G27+G29+G34</f>
        <v>0</v>
      </c>
      <c r="H40" s="208">
        <f>SUM(D40:G40)</f>
        <v>330599640</v>
      </c>
      <c r="I40" s="209"/>
      <c r="J40" s="82"/>
      <c r="K40" s="206" t="str">
        <f>IF(H40=ESF!I63," ","ERROR")</f>
        <v xml:space="preserve"> </v>
      </c>
    </row>
    <row r="41" spans="1:11" ht="6" customHeight="1">
      <c r="A41" s="210"/>
      <c r="B41" s="210"/>
      <c r="C41" s="210"/>
      <c r="D41" s="210"/>
      <c r="E41" s="210"/>
      <c r="F41" s="210"/>
      <c r="G41" s="210"/>
      <c r="H41" s="210"/>
      <c r="I41" s="211"/>
    </row>
    <row r="42" spans="1:11" ht="6" customHeight="1">
      <c r="D42" s="212"/>
      <c r="E42" s="212"/>
      <c r="I42" s="32"/>
    </row>
    <row r="43" spans="1:11" ht="15" customHeight="1">
      <c r="A43" s="1"/>
      <c r="B43" s="369" t="s">
        <v>61</v>
      </c>
      <c r="C43" s="369"/>
      <c r="D43" s="369"/>
      <c r="E43" s="369"/>
      <c r="F43" s="369"/>
      <c r="G43" s="369"/>
      <c r="H43" s="369"/>
      <c r="I43" s="369"/>
      <c r="J43" s="23"/>
    </row>
    <row r="44" spans="1:11" ht="9.75" customHeight="1">
      <c r="A44" s="1"/>
      <c r="B44" s="33"/>
      <c r="C44" s="54"/>
      <c r="D44" s="55"/>
      <c r="E44" s="55"/>
      <c r="F44" s="1"/>
      <c r="G44" s="56"/>
      <c r="H44" s="54"/>
      <c r="I44" s="55"/>
      <c r="J44" s="55"/>
    </row>
  </sheetData>
  <sheetProtection formatCells="0" selectLockedCells="1"/>
  <mergeCells count="32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40:C40"/>
    <mergeCell ref="B43:I43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</mergeCells>
  <printOptions verticalCentered="1"/>
  <pageMargins left="1.2598425196850394" right="1.4173228346456694" top="0.94488188976377963" bottom="0.59055118110236227" header="0" footer="0"/>
  <pageSetup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showWhiteSpace="0" topLeftCell="E37" zoomScaleNormal="100" workbookViewId="0">
      <selection activeCell="O54" sqref="O54"/>
    </sheetView>
  </sheetViews>
  <sheetFormatPr baseColWidth="10" defaultRowHeight="12"/>
  <cols>
    <col min="1" max="1" width="1.28515625" style="9" customWidth="1"/>
    <col min="2" max="3" width="3.7109375" style="9" customWidth="1"/>
    <col min="4" max="4" width="23.85546875" style="9" customWidth="1"/>
    <col min="5" max="5" width="21.42578125" style="9" customWidth="1"/>
    <col min="6" max="6" width="17.28515625" style="9" customWidth="1"/>
    <col min="7" max="8" width="18.7109375" style="24" customWidth="1"/>
    <col min="9" max="9" width="7.7109375" style="9" customWidth="1"/>
    <col min="10" max="11" width="3.7109375" style="3" customWidth="1"/>
    <col min="12" max="16" width="18.7109375" style="3" customWidth="1"/>
    <col min="17" max="17" width="1.85546875" style="3" customWidth="1"/>
    <col min="18" max="16384" width="11.42578125" style="3"/>
  </cols>
  <sheetData>
    <row r="1" spans="1:17" s="1" customFormat="1" ht="16.5" customHeight="1">
      <c r="B1" s="2"/>
      <c r="C1" s="2"/>
      <c r="D1" s="2"/>
      <c r="E1" s="376" t="s">
        <v>62</v>
      </c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2"/>
      <c r="Q1" s="2"/>
    </row>
    <row r="2" spans="1:17" ht="15" customHeight="1">
      <c r="B2" s="2"/>
      <c r="C2" s="2"/>
      <c r="D2" s="2"/>
      <c r="E2" s="376" t="s">
        <v>175</v>
      </c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2"/>
      <c r="Q2" s="2"/>
    </row>
    <row r="3" spans="1:17" ht="15" customHeight="1">
      <c r="B3" s="2"/>
      <c r="C3" s="2"/>
      <c r="D3" s="2"/>
      <c r="E3" s="376" t="s">
        <v>176</v>
      </c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2"/>
      <c r="Q3" s="2"/>
    </row>
    <row r="4" spans="1:17" ht="16.5" customHeight="1">
      <c r="B4" s="2"/>
      <c r="C4" s="2"/>
      <c r="D4" s="2"/>
      <c r="E4" s="376" t="s">
        <v>3</v>
      </c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2"/>
      <c r="Q4" s="2"/>
    </row>
    <row r="5" spans="1:17" ht="3" customHeight="1">
      <c r="C5" s="8"/>
      <c r="D5" s="214"/>
      <c r="E5" s="5"/>
      <c r="F5" s="5"/>
      <c r="G5" s="5"/>
      <c r="H5" s="5"/>
      <c r="I5" s="5"/>
      <c r="J5" s="5"/>
      <c r="K5" s="5"/>
      <c r="L5" s="5"/>
      <c r="M5" s="5"/>
      <c r="N5" s="5"/>
      <c r="O5" s="2"/>
      <c r="P5" s="1"/>
      <c r="Q5" s="1"/>
    </row>
    <row r="6" spans="1:17" ht="19.5" customHeight="1">
      <c r="A6" s="67"/>
      <c r="B6" s="385" t="s">
        <v>4</v>
      </c>
      <c r="C6" s="385"/>
      <c r="D6" s="385"/>
      <c r="E6" s="377" t="s">
        <v>398</v>
      </c>
      <c r="F6" s="377"/>
      <c r="G6" s="377"/>
      <c r="H6" s="377"/>
      <c r="I6" s="377"/>
      <c r="J6" s="377"/>
      <c r="K6" s="377"/>
      <c r="L6" s="377"/>
      <c r="M6" s="377"/>
      <c r="N6" s="377"/>
      <c r="O6" s="377"/>
      <c r="P6" s="111"/>
      <c r="Q6" s="1"/>
    </row>
    <row r="7" spans="1:17" s="1" customFormat="1" ht="5.0999999999999996" customHeight="1">
      <c r="A7" s="9"/>
      <c r="B7" s="8"/>
      <c r="C7" s="8"/>
      <c r="D7" s="214"/>
      <c r="E7" s="8"/>
      <c r="F7" s="8"/>
      <c r="G7" s="215"/>
      <c r="H7" s="215"/>
      <c r="I7" s="214"/>
    </row>
    <row r="8" spans="1:17" s="1" customFormat="1" ht="3" customHeight="1">
      <c r="A8" s="9"/>
      <c r="B8" s="9"/>
      <c r="C8" s="216"/>
      <c r="D8" s="214"/>
      <c r="E8" s="216"/>
      <c r="F8" s="216"/>
      <c r="G8" s="217"/>
      <c r="H8" s="217"/>
      <c r="I8" s="214"/>
    </row>
    <row r="9" spans="1:17" s="1" customFormat="1" ht="31.5" customHeight="1">
      <c r="A9" s="218"/>
      <c r="B9" s="425" t="s">
        <v>5</v>
      </c>
      <c r="C9" s="425"/>
      <c r="D9" s="425"/>
      <c r="E9" s="425"/>
      <c r="F9" s="15"/>
      <c r="G9" s="14">
        <v>2014</v>
      </c>
      <c r="H9" s="14">
        <v>2013</v>
      </c>
      <c r="I9" s="219"/>
      <c r="J9" s="425" t="s">
        <v>5</v>
      </c>
      <c r="K9" s="425"/>
      <c r="L9" s="425"/>
      <c r="M9" s="425"/>
      <c r="N9" s="15"/>
      <c r="O9" s="14">
        <v>2014</v>
      </c>
      <c r="P9" s="14">
        <v>2013</v>
      </c>
      <c r="Q9" s="220"/>
    </row>
    <row r="10" spans="1:17" s="1" customFormat="1" ht="3" customHeight="1">
      <c r="A10" s="18"/>
      <c r="B10" s="9"/>
      <c r="C10" s="9"/>
      <c r="D10" s="19"/>
      <c r="E10" s="19"/>
      <c r="F10" s="19"/>
      <c r="G10" s="221"/>
      <c r="H10" s="221"/>
      <c r="I10" s="9"/>
      <c r="Q10" s="21"/>
    </row>
    <row r="11" spans="1:17" s="1" customFormat="1" ht="12.75">
      <c r="A11" s="76"/>
      <c r="B11" s="24"/>
      <c r="C11" s="98"/>
      <c r="D11" s="98"/>
      <c r="E11" s="98"/>
      <c r="F11" s="98"/>
      <c r="G11" s="221"/>
      <c r="H11" s="221"/>
      <c r="I11" s="24"/>
      <c r="Q11" s="21"/>
    </row>
    <row r="12" spans="1:17" ht="17.25" customHeight="1">
      <c r="A12" s="76"/>
      <c r="B12" s="423" t="s">
        <v>177</v>
      </c>
      <c r="C12" s="423"/>
      <c r="D12" s="423"/>
      <c r="E12" s="423"/>
      <c r="F12" s="423"/>
      <c r="G12" s="221"/>
      <c r="H12" s="221"/>
      <c r="I12" s="24"/>
      <c r="J12" s="423" t="s">
        <v>178</v>
      </c>
      <c r="K12" s="423"/>
      <c r="L12" s="423"/>
      <c r="M12" s="423"/>
      <c r="N12" s="423"/>
      <c r="O12" s="222"/>
      <c r="P12" s="222"/>
      <c r="Q12" s="21"/>
    </row>
    <row r="13" spans="1:17" ht="17.25" customHeight="1">
      <c r="A13" s="76"/>
      <c r="B13" s="24"/>
      <c r="C13" s="98"/>
      <c r="D13" s="24"/>
      <c r="E13" s="98"/>
      <c r="F13" s="98"/>
      <c r="G13" s="221"/>
      <c r="H13" s="221"/>
      <c r="I13" s="24"/>
      <c r="J13" s="24"/>
      <c r="K13" s="98"/>
      <c r="L13" s="98"/>
      <c r="M13" s="98"/>
      <c r="N13" s="98"/>
      <c r="O13" s="222"/>
      <c r="P13" s="222"/>
      <c r="Q13" s="21"/>
    </row>
    <row r="14" spans="1:17" ht="17.25" customHeight="1">
      <c r="A14" s="76"/>
      <c r="B14" s="24"/>
      <c r="C14" s="423" t="s">
        <v>126</v>
      </c>
      <c r="D14" s="423"/>
      <c r="E14" s="423"/>
      <c r="F14" s="423"/>
      <c r="G14" s="223">
        <f>SUM(G15:G25)</f>
        <v>249705553</v>
      </c>
      <c r="H14" s="223">
        <f>SUM(H15:H25)</f>
        <v>325059802</v>
      </c>
      <c r="I14" s="24"/>
      <c r="J14" s="24"/>
      <c r="K14" s="423" t="s">
        <v>126</v>
      </c>
      <c r="L14" s="423"/>
      <c r="M14" s="423"/>
      <c r="N14" s="423"/>
      <c r="O14" s="223">
        <f>SUM(O15:O17)</f>
        <v>0</v>
      </c>
      <c r="P14" s="223">
        <f>SUM(P15:P17)</f>
        <v>0</v>
      </c>
      <c r="Q14" s="21"/>
    </row>
    <row r="15" spans="1:17" ht="15" customHeight="1">
      <c r="A15" s="76"/>
      <c r="B15" s="24"/>
      <c r="C15" s="98"/>
      <c r="D15" s="421" t="s">
        <v>10</v>
      </c>
      <c r="E15" s="421"/>
      <c r="F15" s="421"/>
      <c r="G15" s="224">
        <v>0</v>
      </c>
      <c r="H15" s="224">
        <v>0</v>
      </c>
      <c r="I15" s="24"/>
      <c r="J15" s="24"/>
      <c r="K15" s="1"/>
      <c r="L15" s="424" t="s">
        <v>94</v>
      </c>
      <c r="M15" s="424"/>
      <c r="N15" s="424"/>
      <c r="O15" s="224">
        <v>0</v>
      </c>
      <c r="P15" s="224">
        <v>0</v>
      </c>
      <c r="Q15" s="21"/>
    </row>
    <row r="16" spans="1:17" ht="15" customHeight="1">
      <c r="A16" s="76"/>
      <c r="B16" s="24"/>
      <c r="C16" s="98"/>
      <c r="D16" s="421" t="s">
        <v>179</v>
      </c>
      <c r="E16" s="421"/>
      <c r="F16" s="421"/>
      <c r="G16" s="224">
        <v>0</v>
      </c>
      <c r="H16" s="224">
        <v>0</v>
      </c>
      <c r="I16" s="24"/>
      <c r="J16" s="24"/>
      <c r="K16" s="1"/>
      <c r="L16" s="424" t="s">
        <v>96</v>
      </c>
      <c r="M16" s="424"/>
      <c r="N16" s="424"/>
      <c r="O16" s="224">
        <v>0</v>
      </c>
      <c r="P16" s="224">
        <v>0</v>
      </c>
      <c r="Q16" s="21"/>
    </row>
    <row r="17" spans="1:17" ht="15" customHeight="1">
      <c r="A17" s="76"/>
      <c r="B17" s="24"/>
      <c r="C17" s="225"/>
      <c r="D17" s="421" t="s">
        <v>180</v>
      </c>
      <c r="E17" s="421"/>
      <c r="F17" s="421"/>
      <c r="G17" s="224">
        <v>0</v>
      </c>
      <c r="H17" s="224">
        <v>0</v>
      </c>
      <c r="I17" s="24"/>
      <c r="J17" s="24"/>
      <c r="K17" s="221"/>
      <c r="L17" s="424" t="s">
        <v>181</v>
      </c>
      <c r="M17" s="424"/>
      <c r="N17" s="424"/>
      <c r="O17" s="224">
        <v>0</v>
      </c>
      <c r="P17" s="224">
        <v>0</v>
      </c>
      <c r="Q17" s="21"/>
    </row>
    <row r="18" spans="1:17" ht="15" customHeight="1">
      <c r="A18" s="76"/>
      <c r="B18" s="24"/>
      <c r="C18" s="225"/>
      <c r="D18" s="421" t="s">
        <v>16</v>
      </c>
      <c r="E18" s="421"/>
      <c r="F18" s="421"/>
      <c r="G18" s="224">
        <v>0</v>
      </c>
      <c r="H18" s="224">
        <v>0</v>
      </c>
      <c r="I18" s="24"/>
      <c r="J18" s="24"/>
      <c r="K18" s="221"/>
      <c r="Q18" s="21"/>
    </row>
    <row r="19" spans="1:17" ht="15" customHeight="1">
      <c r="A19" s="76"/>
      <c r="B19" s="24"/>
      <c r="C19" s="225"/>
      <c r="D19" s="421" t="s">
        <v>17</v>
      </c>
      <c r="E19" s="421"/>
      <c r="F19" s="421"/>
      <c r="G19" s="224">
        <v>0</v>
      </c>
      <c r="H19" s="224">
        <v>0</v>
      </c>
      <c r="I19" s="24"/>
      <c r="J19" s="24"/>
      <c r="K19" s="226" t="s">
        <v>127</v>
      </c>
      <c r="L19" s="226"/>
      <c r="M19" s="226"/>
      <c r="N19" s="226"/>
      <c r="O19" s="223">
        <f>SUM(O20:O22)</f>
        <v>5503214</v>
      </c>
      <c r="P19" s="223">
        <f>SUM(P20:P22)</f>
        <v>51196143</v>
      </c>
      <c r="Q19" s="21"/>
    </row>
    <row r="20" spans="1:17" ht="15" customHeight="1">
      <c r="A20" s="76"/>
      <c r="B20" s="24"/>
      <c r="C20" s="225"/>
      <c r="D20" s="421" t="s">
        <v>19</v>
      </c>
      <c r="E20" s="421"/>
      <c r="F20" s="421"/>
      <c r="G20" s="224">
        <v>103772</v>
      </c>
      <c r="H20" s="224">
        <v>1772147</v>
      </c>
      <c r="I20" s="24"/>
      <c r="J20" s="24"/>
      <c r="K20" s="221"/>
      <c r="L20" s="225" t="s">
        <v>94</v>
      </c>
      <c r="M20" s="225"/>
      <c r="N20" s="225"/>
      <c r="O20" s="224">
        <v>0</v>
      </c>
      <c r="P20" s="224">
        <v>0</v>
      </c>
      <c r="Q20" s="21"/>
    </row>
    <row r="21" spans="1:17" ht="15" customHeight="1">
      <c r="A21" s="76"/>
      <c r="B21" s="24"/>
      <c r="C21" s="225"/>
      <c r="D21" s="421" t="s">
        <v>21</v>
      </c>
      <c r="E21" s="421"/>
      <c r="F21" s="421"/>
      <c r="G21" s="224">
        <v>9583550</v>
      </c>
      <c r="H21" s="224">
        <v>7205002</v>
      </c>
      <c r="I21" s="24"/>
      <c r="J21" s="24"/>
      <c r="K21" s="221"/>
      <c r="L21" s="424" t="s">
        <v>96</v>
      </c>
      <c r="M21" s="424"/>
      <c r="N21" s="424"/>
      <c r="O21" s="224">
        <v>5503214</v>
      </c>
      <c r="P21" s="224">
        <v>51196143</v>
      </c>
      <c r="Q21" s="21"/>
    </row>
    <row r="22" spans="1:17" ht="28.5" customHeight="1">
      <c r="A22" s="76"/>
      <c r="B22" s="24"/>
      <c r="C22" s="225"/>
      <c r="D22" s="421" t="s">
        <v>23</v>
      </c>
      <c r="E22" s="421"/>
      <c r="F22" s="421"/>
      <c r="G22" s="224">
        <v>0</v>
      </c>
      <c r="H22" s="224">
        <v>0</v>
      </c>
      <c r="I22" s="24"/>
      <c r="J22" s="24"/>
      <c r="K22" s="1"/>
      <c r="L22" s="424" t="s">
        <v>182</v>
      </c>
      <c r="M22" s="424"/>
      <c r="N22" s="424"/>
      <c r="O22" s="224">
        <v>0</v>
      </c>
      <c r="P22" s="224">
        <v>0</v>
      </c>
      <c r="Q22" s="21"/>
    </row>
    <row r="23" spans="1:17" ht="15" customHeight="1">
      <c r="A23" s="76"/>
      <c r="B23" s="24"/>
      <c r="C23" s="225"/>
      <c r="D23" s="421" t="s">
        <v>28</v>
      </c>
      <c r="E23" s="421"/>
      <c r="F23" s="421"/>
      <c r="G23" s="224">
        <v>704027</v>
      </c>
      <c r="H23" s="224">
        <v>309481</v>
      </c>
      <c r="I23" s="24"/>
      <c r="J23" s="24"/>
      <c r="K23" s="423" t="s">
        <v>183</v>
      </c>
      <c r="L23" s="423"/>
      <c r="M23" s="423"/>
      <c r="N23" s="423"/>
      <c r="O23" s="223">
        <f>O14-O19</f>
        <v>-5503214</v>
      </c>
      <c r="P23" s="223">
        <f>P14-P19</f>
        <v>-51196143</v>
      </c>
      <c r="Q23" s="21"/>
    </row>
    <row r="24" spans="1:17" ht="15" customHeight="1">
      <c r="A24" s="76"/>
      <c r="B24" s="24"/>
      <c r="C24" s="225"/>
      <c r="D24" s="421" t="s">
        <v>184</v>
      </c>
      <c r="E24" s="421"/>
      <c r="F24" s="421"/>
      <c r="G24" s="224">
        <v>238525287</v>
      </c>
      <c r="H24" s="224">
        <f>325922169-10515590</f>
        <v>315406579</v>
      </c>
      <c r="I24" s="24"/>
      <c r="J24" s="24"/>
      <c r="Q24" s="21"/>
    </row>
    <row r="25" spans="1:17" ht="15" customHeight="1">
      <c r="A25" s="76"/>
      <c r="B25" s="24"/>
      <c r="C25" s="225"/>
      <c r="D25" s="421" t="s">
        <v>185</v>
      </c>
      <c r="E25" s="421"/>
      <c r="F25" s="130"/>
      <c r="G25" s="224">
        <v>788917</v>
      </c>
      <c r="H25" s="224">
        <v>366593</v>
      </c>
      <c r="I25" s="24"/>
      <c r="J25" s="1"/>
      <c r="Q25" s="21"/>
    </row>
    <row r="26" spans="1:17" ht="15" customHeight="1">
      <c r="A26" s="76"/>
      <c r="B26" s="24"/>
      <c r="C26" s="98"/>
      <c r="D26" s="24"/>
      <c r="E26" s="98"/>
      <c r="F26" s="98"/>
      <c r="G26" s="221"/>
      <c r="H26" s="221"/>
      <c r="I26" s="24"/>
      <c r="J26" s="423" t="s">
        <v>186</v>
      </c>
      <c r="K26" s="423"/>
      <c r="L26" s="423"/>
      <c r="M26" s="423"/>
      <c r="N26" s="423"/>
      <c r="O26" s="1"/>
      <c r="P26" s="1"/>
      <c r="Q26" s="21"/>
    </row>
    <row r="27" spans="1:17" ht="15" customHeight="1">
      <c r="A27" s="76"/>
      <c r="B27" s="24"/>
      <c r="C27" s="423" t="s">
        <v>127</v>
      </c>
      <c r="D27" s="423"/>
      <c r="E27" s="423"/>
      <c r="F27" s="423"/>
      <c r="G27" s="223">
        <f>SUM(G28:G46)</f>
        <v>267974781</v>
      </c>
      <c r="H27" s="223">
        <f>SUM(H28:H46)</f>
        <v>296712327</v>
      </c>
      <c r="I27" s="24"/>
      <c r="J27" s="24"/>
      <c r="K27" s="98"/>
      <c r="L27" s="24"/>
      <c r="M27" s="130"/>
      <c r="N27" s="130"/>
      <c r="O27" s="222"/>
      <c r="P27" s="222"/>
      <c r="Q27" s="21"/>
    </row>
    <row r="28" spans="1:17" ht="15" customHeight="1">
      <c r="A28" s="76"/>
      <c r="B28" s="24"/>
      <c r="C28" s="226"/>
      <c r="D28" s="421" t="s">
        <v>187</v>
      </c>
      <c r="E28" s="421"/>
      <c r="F28" s="421"/>
      <c r="G28" s="224">
        <v>175004270</v>
      </c>
      <c r="H28" s="224">
        <v>153594834</v>
      </c>
      <c r="I28" s="24"/>
      <c r="J28" s="24"/>
      <c r="K28" s="226" t="s">
        <v>126</v>
      </c>
      <c r="L28" s="226"/>
      <c r="M28" s="226"/>
      <c r="N28" s="226"/>
      <c r="O28" s="223">
        <f>O29+O32</f>
        <v>0</v>
      </c>
      <c r="P28" s="223">
        <f>P29+P32</f>
        <v>0</v>
      </c>
      <c r="Q28" s="21"/>
    </row>
    <row r="29" spans="1:17" ht="15" customHeight="1">
      <c r="A29" s="76"/>
      <c r="B29" s="24"/>
      <c r="C29" s="226"/>
      <c r="D29" s="421" t="s">
        <v>13</v>
      </c>
      <c r="E29" s="421"/>
      <c r="F29" s="421"/>
      <c r="G29" s="224">
        <v>63060036</v>
      </c>
      <c r="H29" s="224">
        <v>79394927</v>
      </c>
      <c r="I29" s="24"/>
      <c r="J29" s="1"/>
      <c r="K29" s="1"/>
      <c r="L29" s="225" t="s">
        <v>188</v>
      </c>
      <c r="M29" s="225"/>
      <c r="N29" s="225"/>
      <c r="O29" s="224">
        <f>SUM(O30:O31)</f>
        <v>0</v>
      </c>
      <c r="P29" s="224">
        <f>SUM(P30:P31)</f>
        <v>0</v>
      </c>
      <c r="Q29" s="21"/>
    </row>
    <row r="30" spans="1:17" ht="15" customHeight="1">
      <c r="A30" s="76"/>
      <c r="B30" s="24"/>
      <c r="C30" s="226"/>
      <c r="D30" s="421" t="s">
        <v>15</v>
      </c>
      <c r="E30" s="421"/>
      <c r="F30" s="421"/>
      <c r="G30" s="224">
        <v>36170304</v>
      </c>
      <c r="H30" s="224">
        <v>33243998</v>
      </c>
      <c r="I30" s="24"/>
      <c r="J30" s="24"/>
      <c r="K30" s="226"/>
      <c r="L30" s="225" t="s">
        <v>189</v>
      </c>
      <c r="M30" s="225"/>
      <c r="N30" s="225"/>
      <c r="O30" s="224">
        <v>0</v>
      </c>
      <c r="P30" s="224">
        <v>0</v>
      </c>
      <c r="Q30" s="21"/>
    </row>
    <row r="31" spans="1:17" ht="15" customHeight="1">
      <c r="A31" s="76"/>
      <c r="B31" s="24"/>
      <c r="C31" s="98"/>
      <c r="D31" s="24"/>
      <c r="E31" s="98"/>
      <c r="F31" s="98"/>
      <c r="G31" s="221"/>
      <c r="H31" s="221"/>
      <c r="I31" s="24"/>
      <c r="J31" s="24"/>
      <c r="K31" s="226"/>
      <c r="L31" s="225" t="s">
        <v>190</v>
      </c>
      <c r="M31" s="225"/>
      <c r="N31" s="225"/>
      <c r="O31" s="224">
        <v>0</v>
      </c>
      <c r="P31" s="224">
        <v>0</v>
      </c>
      <c r="Q31" s="21"/>
    </row>
    <row r="32" spans="1:17" ht="15" customHeight="1">
      <c r="A32" s="76"/>
      <c r="B32" s="24"/>
      <c r="C32" s="226"/>
      <c r="D32" s="421" t="s">
        <v>20</v>
      </c>
      <c r="E32" s="421"/>
      <c r="F32" s="421"/>
      <c r="G32" s="224">
        <v>0</v>
      </c>
      <c r="H32" s="224">
        <v>0</v>
      </c>
      <c r="I32" s="24"/>
      <c r="J32" s="24"/>
      <c r="K32" s="226"/>
      <c r="L32" s="424" t="s">
        <v>191</v>
      </c>
      <c r="M32" s="424"/>
      <c r="N32" s="424"/>
      <c r="O32" s="224">
        <v>0</v>
      </c>
      <c r="P32" s="224">
        <v>0</v>
      </c>
      <c r="Q32" s="21"/>
    </row>
    <row r="33" spans="1:17" ht="15" customHeight="1">
      <c r="A33" s="76"/>
      <c r="B33" s="24"/>
      <c r="C33" s="226"/>
      <c r="D33" s="421" t="s">
        <v>192</v>
      </c>
      <c r="E33" s="421"/>
      <c r="F33" s="421"/>
      <c r="G33" s="224">
        <v>0</v>
      </c>
      <c r="H33" s="224">
        <v>0</v>
      </c>
      <c r="I33" s="24"/>
      <c r="J33" s="24"/>
      <c r="K33" s="221"/>
      <c r="Q33" s="21"/>
    </row>
    <row r="34" spans="1:17" ht="15" customHeight="1">
      <c r="A34" s="76"/>
      <c r="B34" s="24"/>
      <c r="C34" s="226"/>
      <c r="D34" s="421" t="s">
        <v>193</v>
      </c>
      <c r="E34" s="421"/>
      <c r="F34" s="421"/>
      <c r="G34" s="224">
        <v>0</v>
      </c>
      <c r="H34" s="224">
        <v>0</v>
      </c>
      <c r="I34" s="24"/>
      <c r="J34" s="24"/>
      <c r="K34" s="226" t="s">
        <v>127</v>
      </c>
      <c r="L34" s="226"/>
      <c r="M34" s="226"/>
      <c r="N34" s="226"/>
      <c r="O34" s="223">
        <f>O35+O38</f>
        <v>0</v>
      </c>
      <c r="P34" s="223">
        <f>P35+P38</f>
        <v>0</v>
      </c>
      <c r="Q34" s="21"/>
    </row>
    <row r="35" spans="1:17" ht="15" customHeight="1">
      <c r="A35" s="76"/>
      <c r="B35" s="24"/>
      <c r="C35" s="226"/>
      <c r="D35" s="421" t="s">
        <v>25</v>
      </c>
      <c r="E35" s="421"/>
      <c r="F35" s="421"/>
      <c r="G35" s="224">
        <v>0</v>
      </c>
      <c r="H35" s="224">
        <v>0</v>
      </c>
      <c r="I35" s="24"/>
      <c r="J35" s="24"/>
      <c r="K35" s="1"/>
      <c r="L35" s="225" t="s">
        <v>194</v>
      </c>
      <c r="M35" s="225"/>
      <c r="N35" s="225"/>
      <c r="O35" s="224">
        <f>SUM(O36:O37)</f>
        <v>0</v>
      </c>
      <c r="P35" s="224">
        <f>SUM(P36:P37)</f>
        <v>0</v>
      </c>
      <c r="Q35" s="21"/>
    </row>
    <row r="36" spans="1:17" ht="15" customHeight="1">
      <c r="A36" s="76"/>
      <c r="B36" s="24"/>
      <c r="C36" s="226"/>
      <c r="D36" s="421" t="s">
        <v>27</v>
      </c>
      <c r="E36" s="421"/>
      <c r="F36" s="421"/>
      <c r="G36" s="224">
        <v>0</v>
      </c>
      <c r="H36" s="224">
        <v>0</v>
      </c>
      <c r="I36" s="24"/>
      <c r="J36" s="24"/>
      <c r="K36" s="226"/>
      <c r="L36" s="225" t="s">
        <v>189</v>
      </c>
      <c r="M36" s="225"/>
      <c r="N36" s="225"/>
      <c r="O36" s="224">
        <v>0</v>
      </c>
      <c r="P36" s="224">
        <v>0</v>
      </c>
      <c r="Q36" s="21"/>
    </row>
    <row r="37" spans="1:17" ht="15" customHeight="1">
      <c r="A37" s="76"/>
      <c r="B37" s="24"/>
      <c r="C37" s="226"/>
      <c r="D37" s="421" t="s">
        <v>29</v>
      </c>
      <c r="E37" s="421"/>
      <c r="F37" s="421"/>
      <c r="G37" s="224">
        <v>0</v>
      </c>
      <c r="H37" s="224">
        <v>0</v>
      </c>
      <c r="I37" s="24"/>
      <c r="J37" s="1"/>
      <c r="K37" s="226"/>
      <c r="L37" s="225" t="s">
        <v>190</v>
      </c>
      <c r="M37" s="225"/>
      <c r="N37" s="225"/>
      <c r="O37" s="224">
        <v>0</v>
      </c>
      <c r="P37" s="224">
        <v>0</v>
      </c>
      <c r="Q37" s="21"/>
    </row>
    <row r="38" spans="1:17" ht="15" customHeight="1">
      <c r="A38" s="76"/>
      <c r="B38" s="24"/>
      <c r="C38" s="226"/>
      <c r="D38" s="421" t="s">
        <v>31</v>
      </c>
      <c r="E38" s="421"/>
      <c r="F38" s="421"/>
      <c r="G38" s="224">
        <v>0</v>
      </c>
      <c r="H38" s="224">
        <v>0</v>
      </c>
      <c r="I38" s="24"/>
      <c r="J38" s="24"/>
      <c r="K38" s="226"/>
      <c r="L38" s="424" t="s">
        <v>195</v>
      </c>
      <c r="M38" s="424"/>
      <c r="N38" s="424"/>
      <c r="O38" s="224">
        <v>0</v>
      </c>
      <c r="P38" s="224">
        <v>0</v>
      </c>
      <c r="Q38" s="21"/>
    </row>
    <row r="39" spans="1:17" ht="15" customHeight="1">
      <c r="A39" s="76"/>
      <c r="B39" s="24"/>
      <c r="C39" s="226"/>
      <c r="D39" s="421" t="s">
        <v>32</v>
      </c>
      <c r="E39" s="421"/>
      <c r="F39" s="421"/>
      <c r="G39" s="224">
        <v>0</v>
      </c>
      <c r="H39" s="224">
        <v>0</v>
      </c>
      <c r="I39" s="24"/>
      <c r="J39" s="24"/>
      <c r="K39" s="221"/>
      <c r="Q39" s="21"/>
    </row>
    <row r="40" spans="1:17" ht="15" customHeight="1">
      <c r="A40" s="76"/>
      <c r="B40" s="24"/>
      <c r="C40" s="226"/>
      <c r="D40" s="421" t="s">
        <v>34</v>
      </c>
      <c r="E40" s="421"/>
      <c r="F40" s="421"/>
      <c r="G40" s="224">
        <v>0</v>
      </c>
      <c r="H40" s="224">
        <v>0</v>
      </c>
      <c r="I40" s="24"/>
      <c r="J40" s="24"/>
      <c r="K40" s="423" t="s">
        <v>196</v>
      </c>
      <c r="L40" s="423"/>
      <c r="M40" s="423"/>
      <c r="N40" s="423"/>
      <c r="O40" s="223">
        <f>O28-O34</f>
        <v>0</v>
      </c>
      <c r="P40" s="223">
        <f>P28-P34</f>
        <v>0</v>
      </c>
      <c r="Q40" s="21"/>
    </row>
    <row r="41" spans="1:17" ht="15" customHeight="1">
      <c r="A41" s="76"/>
      <c r="B41" s="24"/>
      <c r="C41" s="98"/>
      <c r="D41" s="24"/>
      <c r="E41" s="98"/>
      <c r="F41" s="98"/>
      <c r="G41" s="221"/>
      <c r="H41" s="221"/>
      <c r="I41" s="24"/>
      <c r="J41" s="24"/>
      <c r="Q41" s="21"/>
    </row>
    <row r="42" spans="1:17" ht="15" customHeight="1">
      <c r="A42" s="76"/>
      <c r="B42" s="24"/>
      <c r="C42" s="226"/>
      <c r="D42" s="421" t="s">
        <v>197</v>
      </c>
      <c r="E42" s="421"/>
      <c r="F42" s="421"/>
      <c r="G42" s="224">
        <v>0</v>
      </c>
      <c r="H42" s="224">
        <v>0</v>
      </c>
      <c r="I42" s="24"/>
      <c r="J42" s="24"/>
      <c r="Q42" s="21"/>
    </row>
    <row r="43" spans="1:17" ht="15" customHeight="1">
      <c r="A43" s="76"/>
      <c r="B43" s="24"/>
      <c r="C43" s="226"/>
      <c r="D43" s="421" t="s">
        <v>167</v>
      </c>
      <c r="E43" s="421"/>
      <c r="F43" s="421"/>
      <c r="G43" s="224">
        <v>0</v>
      </c>
      <c r="H43" s="224">
        <v>0</v>
      </c>
      <c r="I43" s="24"/>
      <c r="J43" s="422" t="s">
        <v>198</v>
      </c>
      <c r="K43" s="422"/>
      <c r="L43" s="422"/>
      <c r="M43" s="422"/>
      <c r="N43" s="422"/>
      <c r="O43" s="227">
        <f>G48+O23+O40</f>
        <v>-23772442</v>
      </c>
      <c r="P43" s="227">
        <f>H48+P23+P40</f>
        <v>-22848668</v>
      </c>
      <c r="Q43" s="21"/>
    </row>
    <row r="44" spans="1:17" ht="15" customHeight="1">
      <c r="A44" s="76"/>
      <c r="B44" s="24"/>
      <c r="C44" s="226"/>
      <c r="D44" s="421" t="s">
        <v>42</v>
      </c>
      <c r="E44" s="421"/>
      <c r="F44" s="421"/>
      <c r="G44" s="224">
        <v>0</v>
      </c>
      <c r="H44" s="224">
        <v>0</v>
      </c>
      <c r="I44" s="24"/>
      <c r="Q44" s="21"/>
    </row>
    <row r="45" spans="1:17" ht="15" customHeight="1">
      <c r="A45" s="76"/>
      <c r="B45" s="24"/>
      <c r="C45" s="221"/>
      <c r="D45" s="221"/>
      <c r="E45" s="221"/>
      <c r="F45" s="221"/>
      <c r="G45" s="221"/>
      <c r="H45" s="221"/>
      <c r="I45" s="24"/>
      <c r="Q45" s="21"/>
    </row>
    <row r="46" spans="1:17" ht="15" customHeight="1">
      <c r="A46" s="76"/>
      <c r="B46" s="24"/>
      <c r="C46" s="226"/>
      <c r="D46" s="421" t="s">
        <v>199</v>
      </c>
      <c r="E46" s="421"/>
      <c r="F46" s="421"/>
      <c r="G46" s="224">
        <v>-6259829</v>
      </c>
      <c r="H46" s="224">
        <v>30478568</v>
      </c>
      <c r="I46" s="24"/>
      <c r="Q46" s="21"/>
    </row>
    <row r="47" spans="1:17" ht="12.75">
      <c r="A47" s="76"/>
      <c r="B47" s="24"/>
      <c r="C47" s="98"/>
      <c r="D47" s="24"/>
      <c r="E47" s="98"/>
      <c r="F47" s="98"/>
      <c r="G47" s="221"/>
      <c r="H47" s="221"/>
      <c r="I47" s="24"/>
      <c r="J47" s="422" t="s">
        <v>200</v>
      </c>
      <c r="K47" s="422"/>
      <c r="L47" s="422"/>
      <c r="M47" s="422"/>
      <c r="N47" s="422"/>
      <c r="O47" s="227">
        <f>+P48</f>
        <v>82509812</v>
      </c>
      <c r="P47" s="227">
        <v>105358480</v>
      </c>
      <c r="Q47" s="21"/>
    </row>
    <row r="48" spans="1:17" s="231" customFormat="1" ht="12.75">
      <c r="A48" s="228"/>
      <c r="B48" s="229"/>
      <c r="C48" s="423" t="s">
        <v>201</v>
      </c>
      <c r="D48" s="423"/>
      <c r="E48" s="423"/>
      <c r="F48" s="423"/>
      <c r="G48" s="227">
        <f>G14-G27</f>
        <v>-18269228</v>
      </c>
      <c r="H48" s="227">
        <f>H14-H27</f>
        <v>28347475</v>
      </c>
      <c r="I48" s="229"/>
      <c r="J48" s="422" t="s">
        <v>202</v>
      </c>
      <c r="K48" s="422"/>
      <c r="L48" s="422"/>
      <c r="M48" s="422"/>
      <c r="N48" s="422"/>
      <c r="O48" s="227">
        <f>+O47+O43</f>
        <v>58737370</v>
      </c>
      <c r="P48" s="227">
        <f>+P43+P47</f>
        <v>82509812</v>
      </c>
      <c r="Q48" s="230"/>
    </row>
    <row r="49" spans="1:17" s="231" customFormat="1" ht="12.75">
      <c r="A49" s="228"/>
      <c r="B49" s="229"/>
      <c r="C49" s="226"/>
      <c r="D49" s="226"/>
      <c r="E49" s="226"/>
      <c r="F49" s="226"/>
      <c r="G49" s="227"/>
      <c r="H49" s="227"/>
      <c r="I49" s="229"/>
      <c r="Q49" s="230"/>
    </row>
    <row r="50" spans="1:17" ht="14.25" customHeight="1">
      <c r="A50" s="89"/>
      <c r="B50" s="90"/>
      <c r="C50" s="232"/>
      <c r="D50" s="232"/>
      <c r="E50" s="232"/>
      <c r="F50" s="232"/>
      <c r="G50" s="233"/>
      <c r="H50" s="233"/>
      <c r="I50" s="90"/>
      <c r="J50" s="46"/>
      <c r="K50" s="46"/>
      <c r="L50" s="46"/>
      <c r="M50" s="46"/>
      <c r="N50" s="46"/>
      <c r="O50" s="46"/>
      <c r="P50" s="46"/>
      <c r="Q50" s="48"/>
    </row>
    <row r="51" spans="1:17" ht="14.25" customHeight="1">
      <c r="A51" s="24"/>
      <c r="I51" s="24"/>
      <c r="J51" s="24"/>
      <c r="K51" s="221"/>
      <c r="L51" s="221"/>
      <c r="M51" s="221"/>
      <c r="N51" s="221"/>
      <c r="O51" s="222"/>
      <c r="P51" s="222"/>
      <c r="Q51" s="1"/>
    </row>
    <row r="52" spans="1:17" ht="6" customHeight="1">
      <c r="A52" s="24"/>
      <c r="I52" s="24"/>
      <c r="J52" s="1"/>
      <c r="K52" s="1"/>
      <c r="L52" s="1"/>
      <c r="M52" s="1"/>
      <c r="N52" s="1"/>
      <c r="O52" s="1"/>
      <c r="P52" s="1"/>
      <c r="Q52" s="1"/>
    </row>
    <row r="53" spans="1:17" ht="15" customHeight="1">
      <c r="A53" s="1"/>
      <c r="B53" s="33" t="s">
        <v>61</v>
      </c>
      <c r="C53" s="33"/>
      <c r="D53" s="33"/>
      <c r="E53" s="33"/>
      <c r="F53" s="33"/>
      <c r="G53" s="33"/>
      <c r="H53" s="33"/>
      <c r="I53" s="33"/>
      <c r="J53" s="33"/>
      <c r="K53" s="1"/>
      <c r="L53" s="1"/>
      <c r="M53" s="1"/>
      <c r="N53" s="1"/>
      <c r="O53" s="206" t="str">
        <f>IF(O47=ESF!E18," ","ERROR SALDO FINAL 2013")</f>
        <v xml:space="preserve"> </v>
      </c>
      <c r="P53" s="1"/>
      <c r="Q53" s="1"/>
    </row>
    <row r="54" spans="1:17" ht="22.5" customHeight="1">
      <c r="A54" s="1"/>
      <c r="B54" s="33"/>
      <c r="C54" s="54"/>
      <c r="D54" s="55"/>
      <c r="E54" s="55"/>
      <c r="F54" s="1"/>
      <c r="G54" s="56"/>
      <c r="H54" s="54"/>
      <c r="I54" s="55"/>
      <c r="J54" s="55"/>
      <c r="K54" s="1"/>
      <c r="L54" s="1"/>
      <c r="M54" s="1"/>
      <c r="N54" s="1"/>
      <c r="O54" s="206" t="str">
        <f>IF(O48=ESF!D18," ","ERROR SALDO FINAL 2014")</f>
        <v xml:space="preserve"> </v>
      </c>
      <c r="P54" s="1"/>
      <c r="Q54" s="1"/>
    </row>
    <row r="57" spans="1:17">
      <c r="P57" s="366"/>
    </row>
  </sheetData>
  <sheetProtection formatCells="0" selectLockedCells="1"/>
  <mergeCells count="54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L21:N21"/>
    <mergeCell ref="D22:F22"/>
    <mergeCell ref="L22:N22"/>
    <mergeCell ref="D15:F15"/>
    <mergeCell ref="L15:N15"/>
    <mergeCell ref="D16:F16"/>
    <mergeCell ref="L16:N16"/>
    <mergeCell ref="D17:F17"/>
    <mergeCell ref="L17:N17"/>
    <mergeCell ref="C27:F27"/>
    <mergeCell ref="D18:F18"/>
    <mergeCell ref="D19:F19"/>
    <mergeCell ref="D20:F20"/>
    <mergeCell ref="D21:F21"/>
    <mergeCell ref="D23:F23"/>
    <mergeCell ref="K23:N23"/>
    <mergeCell ref="D24:F24"/>
    <mergeCell ref="D25:E25"/>
    <mergeCell ref="J26:N26"/>
    <mergeCell ref="L38:N38"/>
    <mergeCell ref="D28:F28"/>
    <mergeCell ref="D29:F29"/>
    <mergeCell ref="D30:F30"/>
    <mergeCell ref="D32:F32"/>
    <mergeCell ref="L32:N32"/>
    <mergeCell ref="D33:F33"/>
    <mergeCell ref="D34:F34"/>
    <mergeCell ref="D35:F35"/>
    <mergeCell ref="D36:F36"/>
    <mergeCell ref="D37:F37"/>
    <mergeCell ref="D38:F38"/>
    <mergeCell ref="D39:F39"/>
    <mergeCell ref="D40:F40"/>
    <mergeCell ref="K40:N40"/>
    <mergeCell ref="D42:F42"/>
    <mergeCell ref="D43:F43"/>
    <mergeCell ref="J43:N43"/>
    <mergeCell ref="D44:F44"/>
    <mergeCell ref="D46:F46"/>
    <mergeCell ref="J47:N47"/>
    <mergeCell ref="C48:F48"/>
    <mergeCell ref="J48:N48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workbookViewId="0">
      <selection activeCell="F62" sqref="F61:F62"/>
    </sheetView>
  </sheetViews>
  <sheetFormatPr baseColWidth="10" defaultRowHeight="11.25"/>
  <cols>
    <col min="1" max="1" width="1.140625" style="234" customWidth="1"/>
    <col min="2" max="3" width="3.7109375" style="268" customWidth="1"/>
    <col min="4" max="4" width="46.42578125" style="268" customWidth="1"/>
    <col min="5" max="10" width="15.7109375" style="268" customWidth="1"/>
    <col min="11" max="11" width="2" style="234" customWidth="1"/>
    <col min="12" max="16384" width="11.42578125" style="268"/>
  </cols>
  <sheetData>
    <row r="1" spans="1:10" s="234" customFormat="1"/>
    <row r="2" spans="1:10">
      <c r="B2" s="438" t="s">
        <v>62</v>
      </c>
      <c r="C2" s="439"/>
      <c r="D2" s="439"/>
      <c r="E2" s="439"/>
      <c r="F2" s="439"/>
      <c r="G2" s="439"/>
      <c r="H2" s="439"/>
      <c r="I2" s="439"/>
      <c r="J2" s="440"/>
    </row>
    <row r="3" spans="1:10">
      <c r="B3" s="441" t="s">
        <v>398</v>
      </c>
      <c r="C3" s="442"/>
      <c r="D3" s="442"/>
      <c r="E3" s="442"/>
      <c r="F3" s="442"/>
      <c r="G3" s="442"/>
      <c r="H3" s="442"/>
      <c r="I3" s="442"/>
      <c r="J3" s="443"/>
    </row>
    <row r="4" spans="1:10">
      <c r="B4" s="441" t="s">
        <v>203</v>
      </c>
      <c r="C4" s="442"/>
      <c r="D4" s="442"/>
      <c r="E4" s="442"/>
      <c r="F4" s="442"/>
      <c r="G4" s="442"/>
      <c r="H4" s="442"/>
      <c r="I4" s="442"/>
      <c r="J4" s="443"/>
    </row>
    <row r="5" spans="1:10">
      <c r="B5" s="444" t="s">
        <v>130</v>
      </c>
      <c r="C5" s="445"/>
      <c r="D5" s="445"/>
      <c r="E5" s="445"/>
      <c r="F5" s="445"/>
      <c r="G5" s="445"/>
      <c r="H5" s="445"/>
      <c r="I5" s="445"/>
      <c r="J5" s="446"/>
    </row>
    <row r="6" spans="1:10" s="234" customFormat="1">
      <c r="A6" s="235"/>
      <c r="B6" s="235"/>
      <c r="C6" s="235"/>
      <c r="D6" s="235"/>
      <c r="F6" s="236"/>
      <c r="G6" s="236"/>
      <c r="H6" s="236"/>
      <c r="I6" s="236"/>
      <c r="J6" s="236"/>
    </row>
    <row r="7" spans="1:10" ht="12" customHeight="1">
      <c r="A7" s="237"/>
      <c r="B7" s="437" t="s">
        <v>204</v>
      </c>
      <c r="C7" s="437"/>
      <c r="D7" s="437"/>
      <c r="E7" s="437" t="s">
        <v>205</v>
      </c>
      <c r="F7" s="437"/>
      <c r="G7" s="437"/>
      <c r="H7" s="437"/>
      <c r="I7" s="437"/>
      <c r="J7" s="436" t="s">
        <v>206</v>
      </c>
    </row>
    <row r="8" spans="1:10" ht="22.5">
      <c r="A8" s="235"/>
      <c r="B8" s="437"/>
      <c r="C8" s="437"/>
      <c r="D8" s="437"/>
      <c r="E8" s="238" t="s">
        <v>207</v>
      </c>
      <c r="F8" s="239" t="s">
        <v>208</v>
      </c>
      <c r="G8" s="238" t="s">
        <v>209</v>
      </c>
      <c r="H8" s="238" t="s">
        <v>210</v>
      </c>
      <c r="I8" s="238" t="s">
        <v>211</v>
      </c>
      <c r="J8" s="436"/>
    </row>
    <row r="9" spans="1:10" ht="12" customHeight="1">
      <c r="A9" s="235"/>
      <c r="B9" s="437"/>
      <c r="C9" s="437"/>
      <c r="D9" s="437"/>
      <c r="E9" s="238" t="s">
        <v>212</v>
      </c>
      <c r="F9" s="238" t="s">
        <v>213</v>
      </c>
      <c r="G9" s="238" t="s">
        <v>214</v>
      </c>
      <c r="H9" s="238" t="s">
        <v>215</v>
      </c>
      <c r="I9" s="238" t="s">
        <v>216</v>
      </c>
      <c r="J9" s="238" t="s">
        <v>217</v>
      </c>
    </row>
    <row r="10" spans="1:10" ht="12" customHeight="1">
      <c r="A10" s="240"/>
      <c r="B10" s="241"/>
      <c r="C10" s="242"/>
      <c r="D10" s="243"/>
      <c r="E10" s="244"/>
      <c r="F10" s="245"/>
      <c r="G10" s="245"/>
      <c r="H10" s="245"/>
      <c r="I10" s="245"/>
      <c r="J10" s="245"/>
    </row>
    <row r="11" spans="1:10" ht="12" customHeight="1">
      <c r="A11" s="240"/>
      <c r="B11" s="433" t="s">
        <v>10</v>
      </c>
      <c r="C11" s="427"/>
      <c r="D11" s="428"/>
      <c r="E11" s="246">
        <v>0</v>
      </c>
      <c r="F11" s="246">
        <v>0</v>
      </c>
      <c r="G11" s="246">
        <f>+E11+F11</f>
        <v>0</v>
      </c>
      <c r="H11" s="246">
        <v>0</v>
      </c>
      <c r="I11" s="246">
        <v>0</v>
      </c>
      <c r="J11" s="246">
        <f>+I11-E11</f>
        <v>0</v>
      </c>
    </row>
    <row r="12" spans="1:10" ht="12" customHeight="1">
      <c r="A12" s="240"/>
      <c r="B12" s="433" t="s">
        <v>179</v>
      </c>
      <c r="C12" s="427"/>
      <c r="D12" s="428"/>
      <c r="E12" s="246">
        <v>0</v>
      </c>
      <c r="F12" s="246">
        <v>0</v>
      </c>
      <c r="G12" s="246">
        <f t="shared" ref="G12:G24" si="0">+E12+F12</f>
        <v>0</v>
      </c>
      <c r="H12" s="246">
        <v>0</v>
      </c>
      <c r="I12" s="246">
        <v>0</v>
      </c>
      <c r="J12" s="246">
        <f t="shared" ref="J12:J24" si="1">+I12-E12</f>
        <v>0</v>
      </c>
    </row>
    <row r="13" spans="1:10" ht="12" customHeight="1">
      <c r="A13" s="240"/>
      <c r="B13" s="433" t="s">
        <v>14</v>
      </c>
      <c r="C13" s="427"/>
      <c r="D13" s="428"/>
      <c r="E13" s="246">
        <v>0</v>
      </c>
      <c r="F13" s="246">
        <v>0</v>
      </c>
      <c r="G13" s="246">
        <f t="shared" si="0"/>
        <v>0</v>
      </c>
      <c r="H13" s="246">
        <v>0</v>
      </c>
      <c r="I13" s="246">
        <v>0</v>
      </c>
      <c r="J13" s="246">
        <f t="shared" si="1"/>
        <v>0</v>
      </c>
    </row>
    <row r="14" spans="1:10" ht="12" customHeight="1">
      <c r="A14" s="240"/>
      <c r="B14" s="433" t="s">
        <v>16</v>
      </c>
      <c r="C14" s="427"/>
      <c r="D14" s="428"/>
      <c r="E14" s="246">
        <v>0</v>
      </c>
      <c r="F14" s="246">
        <v>0</v>
      </c>
      <c r="G14" s="246">
        <f t="shared" si="0"/>
        <v>0</v>
      </c>
      <c r="H14" s="246">
        <v>0</v>
      </c>
      <c r="I14" s="246">
        <v>0</v>
      </c>
      <c r="J14" s="246">
        <f t="shared" si="1"/>
        <v>0</v>
      </c>
    </row>
    <row r="15" spans="1:10" ht="12" customHeight="1">
      <c r="A15" s="240"/>
      <c r="B15" s="433" t="s">
        <v>218</v>
      </c>
      <c r="C15" s="427"/>
      <c r="D15" s="428"/>
      <c r="E15" s="246">
        <f>+E16+E17</f>
        <v>0</v>
      </c>
      <c r="F15" s="246">
        <f>+F16+F17</f>
        <v>0</v>
      </c>
      <c r="G15" s="246">
        <f>+G16+G17</f>
        <v>0</v>
      </c>
      <c r="H15" s="246">
        <f>+H16+H17</f>
        <v>0</v>
      </c>
      <c r="I15" s="246">
        <f>+I16+I17</f>
        <v>0</v>
      </c>
      <c r="J15" s="246">
        <f t="shared" si="1"/>
        <v>0</v>
      </c>
    </row>
    <row r="16" spans="1:10" ht="12" customHeight="1">
      <c r="A16" s="240"/>
      <c r="B16" s="247"/>
      <c r="C16" s="427" t="s">
        <v>219</v>
      </c>
      <c r="D16" s="428"/>
      <c r="E16" s="246">
        <v>0</v>
      </c>
      <c r="F16" s="246">
        <v>0</v>
      </c>
      <c r="G16" s="246">
        <f t="shared" si="0"/>
        <v>0</v>
      </c>
      <c r="H16" s="246">
        <v>0</v>
      </c>
      <c r="I16" s="246">
        <v>0</v>
      </c>
      <c r="J16" s="246">
        <f t="shared" si="1"/>
        <v>0</v>
      </c>
    </row>
    <row r="17" spans="1:10" ht="12" customHeight="1">
      <c r="A17" s="240"/>
      <c r="B17" s="247"/>
      <c r="C17" s="427" t="s">
        <v>220</v>
      </c>
      <c r="D17" s="428"/>
      <c r="E17" s="246">
        <v>0</v>
      </c>
      <c r="F17" s="246">
        <v>0</v>
      </c>
      <c r="G17" s="246">
        <f t="shared" si="0"/>
        <v>0</v>
      </c>
      <c r="H17" s="246">
        <v>0</v>
      </c>
      <c r="I17" s="246">
        <v>0</v>
      </c>
      <c r="J17" s="246">
        <f t="shared" si="1"/>
        <v>0</v>
      </c>
    </row>
    <row r="18" spans="1:10" ht="12" customHeight="1">
      <c r="A18" s="240"/>
      <c r="B18" s="433" t="s">
        <v>221</v>
      </c>
      <c r="C18" s="427"/>
      <c r="D18" s="428"/>
      <c r="E18" s="246">
        <f>+E19+E20</f>
        <v>0</v>
      </c>
      <c r="F18" s="246">
        <f>+F19+F20</f>
        <v>103772</v>
      </c>
      <c r="G18" s="246">
        <f t="shared" si="0"/>
        <v>103772</v>
      </c>
      <c r="H18" s="246">
        <f>+H19+H20</f>
        <v>103772</v>
      </c>
      <c r="I18" s="246">
        <f>+I19+I20</f>
        <v>103772</v>
      </c>
      <c r="J18" s="246">
        <f t="shared" si="1"/>
        <v>103772</v>
      </c>
    </row>
    <row r="19" spans="1:10" ht="12" customHeight="1">
      <c r="A19" s="240"/>
      <c r="B19" s="247"/>
      <c r="C19" s="427" t="s">
        <v>219</v>
      </c>
      <c r="D19" s="428"/>
      <c r="E19" s="246">
        <v>0</v>
      </c>
      <c r="F19" s="246">
        <v>0</v>
      </c>
      <c r="G19" s="246">
        <f t="shared" si="0"/>
        <v>0</v>
      </c>
      <c r="H19" s="246">
        <v>0</v>
      </c>
      <c r="I19" s="246">
        <v>0</v>
      </c>
      <c r="J19" s="246">
        <f t="shared" si="1"/>
        <v>0</v>
      </c>
    </row>
    <row r="20" spans="1:10" ht="12" customHeight="1">
      <c r="A20" s="240"/>
      <c r="B20" s="247"/>
      <c r="C20" s="427" t="s">
        <v>220</v>
      </c>
      <c r="D20" s="428"/>
      <c r="E20" s="246">
        <v>0</v>
      </c>
      <c r="F20" s="246">
        <v>103772</v>
      </c>
      <c r="G20" s="246">
        <f t="shared" si="0"/>
        <v>103772</v>
      </c>
      <c r="H20" s="246">
        <v>103772</v>
      </c>
      <c r="I20" s="246">
        <v>103772</v>
      </c>
      <c r="J20" s="246">
        <f t="shared" si="1"/>
        <v>103772</v>
      </c>
    </row>
    <row r="21" spans="1:10" ht="12" customHeight="1">
      <c r="A21" s="240"/>
      <c r="B21" s="433" t="s">
        <v>222</v>
      </c>
      <c r="C21" s="427"/>
      <c r="D21" s="428"/>
      <c r="E21" s="246">
        <v>9000000</v>
      </c>
      <c r="F21" s="246">
        <v>3509406</v>
      </c>
      <c r="G21" s="246">
        <f t="shared" si="0"/>
        <v>12509406</v>
      </c>
      <c r="H21" s="246">
        <v>12509406</v>
      </c>
      <c r="I21" s="246">
        <v>9583550</v>
      </c>
      <c r="J21" s="246">
        <f t="shared" si="1"/>
        <v>583550</v>
      </c>
    </row>
    <row r="22" spans="1:10" ht="12" customHeight="1">
      <c r="A22" s="240"/>
      <c r="B22" s="433" t="s">
        <v>28</v>
      </c>
      <c r="C22" s="427"/>
      <c r="D22" s="428"/>
      <c r="E22" s="246">
        <v>0</v>
      </c>
      <c r="F22" s="246">
        <v>0</v>
      </c>
      <c r="G22" s="246">
        <f t="shared" si="0"/>
        <v>0</v>
      </c>
      <c r="H22" s="246">
        <v>0</v>
      </c>
      <c r="I22" s="246">
        <v>0</v>
      </c>
      <c r="J22" s="246">
        <f t="shared" si="1"/>
        <v>0</v>
      </c>
    </row>
    <row r="23" spans="1:10" ht="12" customHeight="1">
      <c r="A23" s="248"/>
      <c r="B23" s="433" t="s">
        <v>223</v>
      </c>
      <c r="C23" s="427"/>
      <c r="D23" s="428"/>
      <c r="E23" s="246">
        <v>171000000</v>
      </c>
      <c r="F23" s="246">
        <v>105675173</v>
      </c>
      <c r="G23" s="246">
        <f t="shared" si="0"/>
        <v>276675173</v>
      </c>
      <c r="H23" s="246">
        <v>276675173</v>
      </c>
      <c r="I23" s="246">
        <v>238525287</v>
      </c>
      <c r="J23" s="246">
        <f t="shared" si="1"/>
        <v>67525287</v>
      </c>
    </row>
    <row r="24" spans="1:10" ht="12" customHeight="1">
      <c r="A24" s="240"/>
      <c r="B24" s="433" t="s">
        <v>224</v>
      </c>
      <c r="C24" s="427"/>
      <c r="D24" s="428"/>
      <c r="E24" s="246">
        <v>0</v>
      </c>
      <c r="F24" s="246">
        <v>0</v>
      </c>
      <c r="G24" s="246">
        <f t="shared" si="0"/>
        <v>0</v>
      </c>
      <c r="H24" s="246">
        <v>0</v>
      </c>
      <c r="I24" s="246">
        <v>0</v>
      </c>
      <c r="J24" s="246">
        <f t="shared" si="1"/>
        <v>0</v>
      </c>
    </row>
    <row r="25" spans="1:10" ht="12" customHeight="1">
      <c r="A25" s="240"/>
      <c r="B25" s="249"/>
      <c r="C25" s="250"/>
      <c r="D25" s="251"/>
      <c r="E25" s="252"/>
      <c r="F25" s="253"/>
      <c r="G25" s="253"/>
      <c r="H25" s="253"/>
      <c r="I25" s="253"/>
      <c r="J25" s="253"/>
    </row>
    <row r="26" spans="1:10" ht="12" customHeight="1">
      <c r="A26" s="235"/>
      <c r="B26" s="254"/>
      <c r="C26" s="255"/>
      <c r="D26" s="256" t="s">
        <v>225</v>
      </c>
      <c r="E26" s="257">
        <f>SUM(E11+E12+E13+E14+E15+E18+E21+E22+E23+E24)</f>
        <v>180000000</v>
      </c>
      <c r="F26" s="257">
        <f>SUM(F11+F12+F13+F14+F15+F18+F21+F22+F23+F24)</f>
        <v>109288351</v>
      </c>
      <c r="G26" s="257">
        <f>SUM(G11+G12+G13+G14+G15+G18+G21+G22+G23+G24)</f>
        <v>289288351</v>
      </c>
      <c r="H26" s="257">
        <f>SUM(H11+H12+H13+H14+H15+H18+H21+H22+H23+H24)</f>
        <v>289288351</v>
      </c>
      <c r="I26" s="257">
        <f>SUM(I11+I12+I13+I14+I15+I18+I21+I22+I23+I24)</f>
        <v>248212609</v>
      </c>
      <c r="J26" s="434">
        <f>SUM(J11:J24)</f>
        <v>68316381</v>
      </c>
    </row>
    <row r="27" spans="1:10" ht="12" customHeight="1">
      <c r="A27" s="240"/>
      <c r="B27" s="258"/>
      <c r="C27" s="258"/>
      <c r="D27" s="258"/>
      <c r="E27" s="258"/>
      <c r="F27" s="258"/>
      <c r="G27" s="258"/>
      <c r="H27" s="431" t="s">
        <v>400</v>
      </c>
      <c r="I27" s="432"/>
      <c r="J27" s="435"/>
    </row>
    <row r="28" spans="1:10" ht="12" customHeight="1">
      <c r="A28" s="235"/>
      <c r="B28" s="235"/>
      <c r="C28" s="235"/>
      <c r="D28" s="235"/>
      <c r="E28" s="236"/>
      <c r="F28" s="236"/>
      <c r="G28" s="236"/>
      <c r="H28" s="236"/>
      <c r="I28" s="236"/>
      <c r="J28" s="236"/>
    </row>
    <row r="29" spans="1:10" ht="12" customHeight="1">
      <c r="A29" s="235"/>
      <c r="B29" s="436" t="s">
        <v>226</v>
      </c>
      <c r="C29" s="436"/>
      <c r="D29" s="436"/>
      <c r="E29" s="437" t="s">
        <v>205</v>
      </c>
      <c r="F29" s="437"/>
      <c r="G29" s="437"/>
      <c r="H29" s="437"/>
      <c r="I29" s="437"/>
      <c r="J29" s="436" t="s">
        <v>206</v>
      </c>
    </row>
    <row r="30" spans="1:10" ht="22.5">
      <c r="A30" s="235"/>
      <c r="B30" s="436"/>
      <c r="C30" s="436"/>
      <c r="D30" s="436"/>
      <c r="E30" s="238" t="s">
        <v>207</v>
      </c>
      <c r="F30" s="239" t="s">
        <v>208</v>
      </c>
      <c r="G30" s="238" t="s">
        <v>209</v>
      </c>
      <c r="H30" s="238" t="s">
        <v>210</v>
      </c>
      <c r="I30" s="238" t="s">
        <v>211</v>
      </c>
      <c r="J30" s="436"/>
    </row>
    <row r="31" spans="1:10" ht="12" customHeight="1">
      <c r="A31" s="235"/>
      <c r="B31" s="436"/>
      <c r="C31" s="436"/>
      <c r="D31" s="436"/>
      <c r="E31" s="238" t="s">
        <v>212</v>
      </c>
      <c r="F31" s="238" t="s">
        <v>213</v>
      </c>
      <c r="G31" s="238" t="s">
        <v>214</v>
      </c>
      <c r="H31" s="238" t="s">
        <v>215</v>
      </c>
      <c r="I31" s="238" t="s">
        <v>216</v>
      </c>
      <c r="J31" s="238" t="s">
        <v>217</v>
      </c>
    </row>
    <row r="32" spans="1:10" ht="12" customHeight="1">
      <c r="A32" s="240"/>
      <c r="B32" s="241"/>
      <c r="C32" s="242"/>
      <c r="D32" s="243"/>
      <c r="E32" s="259"/>
      <c r="F32" s="259"/>
      <c r="G32" s="259"/>
      <c r="H32" s="259"/>
      <c r="I32" s="259"/>
      <c r="J32" s="259"/>
    </row>
    <row r="33" spans="1:10" ht="12" customHeight="1">
      <c r="A33" s="240"/>
      <c r="B33" s="260" t="s">
        <v>227</v>
      </c>
      <c r="C33" s="261"/>
      <c r="D33" s="262"/>
      <c r="E33" s="263">
        <f>+E34+E35+E36+E37+E40+E43+E44</f>
        <v>0</v>
      </c>
      <c r="F33" s="263">
        <f t="shared" ref="F33:J33" si="2">+F34+F35+F36+F37+F40+F43+F44</f>
        <v>0</v>
      </c>
      <c r="G33" s="263">
        <f t="shared" si="2"/>
        <v>0</v>
      </c>
      <c r="H33" s="263">
        <f t="shared" si="2"/>
        <v>0</v>
      </c>
      <c r="I33" s="263">
        <f t="shared" si="2"/>
        <v>0</v>
      </c>
      <c r="J33" s="263">
        <f t="shared" si="2"/>
        <v>0</v>
      </c>
    </row>
    <row r="34" spans="1:10" ht="12" customHeight="1">
      <c r="A34" s="240"/>
      <c r="B34" s="247"/>
      <c r="C34" s="427" t="s">
        <v>10</v>
      </c>
      <c r="D34" s="428"/>
      <c r="E34" s="264">
        <v>0</v>
      </c>
      <c r="F34" s="264">
        <v>0</v>
      </c>
      <c r="G34" s="264">
        <f>+E34+F34</f>
        <v>0</v>
      </c>
      <c r="H34" s="264">
        <v>0</v>
      </c>
      <c r="I34" s="264">
        <v>0</v>
      </c>
      <c r="J34" s="264">
        <f>+I34-E34</f>
        <v>0</v>
      </c>
    </row>
    <row r="35" spans="1:10" ht="12" customHeight="1">
      <c r="A35" s="240"/>
      <c r="B35" s="247"/>
      <c r="C35" s="427" t="s">
        <v>14</v>
      </c>
      <c r="D35" s="428"/>
      <c r="E35" s="264">
        <v>0</v>
      </c>
      <c r="F35" s="264">
        <v>0</v>
      </c>
      <c r="G35" s="264">
        <f t="shared" ref="G35:G49" si="3">+E35+F35</f>
        <v>0</v>
      </c>
      <c r="H35" s="264">
        <v>0</v>
      </c>
      <c r="I35" s="264">
        <v>0</v>
      </c>
      <c r="J35" s="264">
        <f t="shared" ref="J35:J52" si="4">+I35-E35</f>
        <v>0</v>
      </c>
    </row>
    <row r="36" spans="1:10" ht="12" customHeight="1">
      <c r="A36" s="240"/>
      <c r="B36" s="247"/>
      <c r="C36" s="427" t="s">
        <v>16</v>
      </c>
      <c r="D36" s="428"/>
      <c r="E36" s="264">
        <v>0</v>
      </c>
      <c r="F36" s="264">
        <v>0</v>
      </c>
      <c r="G36" s="264">
        <f t="shared" si="3"/>
        <v>0</v>
      </c>
      <c r="H36" s="264">
        <v>0</v>
      </c>
      <c r="I36" s="264">
        <v>0</v>
      </c>
      <c r="J36" s="264">
        <f t="shared" si="4"/>
        <v>0</v>
      </c>
    </row>
    <row r="37" spans="1:10" ht="12" customHeight="1">
      <c r="A37" s="240"/>
      <c r="B37" s="247"/>
      <c r="C37" s="427" t="s">
        <v>218</v>
      </c>
      <c r="D37" s="428"/>
      <c r="E37" s="264">
        <f>+E38+E39</f>
        <v>0</v>
      </c>
      <c r="F37" s="264">
        <f>+F38+F39</f>
        <v>0</v>
      </c>
      <c r="G37" s="264">
        <f t="shared" si="3"/>
        <v>0</v>
      </c>
      <c r="H37" s="264">
        <f>+H38+H39</f>
        <v>0</v>
      </c>
      <c r="I37" s="264">
        <f>+I38+I39</f>
        <v>0</v>
      </c>
      <c r="J37" s="264">
        <f t="shared" si="4"/>
        <v>0</v>
      </c>
    </row>
    <row r="38" spans="1:10" ht="12" customHeight="1">
      <c r="A38" s="240"/>
      <c r="B38" s="247"/>
      <c r="C38" s="265"/>
      <c r="D38" s="266" t="s">
        <v>219</v>
      </c>
      <c r="E38" s="264">
        <v>0</v>
      </c>
      <c r="F38" s="264">
        <v>0</v>
      </c>
      <c r="G38" s="264">
        <f t="shared" si="3"/>
        <v>0</v>
      </c>
      <c r="H38" s="264">
        <v>0</v>
      </c>
      <c r="I38" s="264">
        <v>0</v>
      </c>
      <c r="J38" s="264">
        <f t="shared" si="4"/>
        <v>0</v>
      </c>
    </row>
    <row r="39" spans="1:10" ht="12" customHeight="1">
      <c r="A39" s="240"/>
      <c r="B39" s="247"/>
      <c r="C39" s="265"/>
      <c r="D39" s="266" t="s">
        <v>220</v>
      </c>
      <c r="E39" s="264">
        <v>0</v>
      </c>
      <c r="F39" s="264">
        <v>0</v>
      </c>
      <c r="G39" s="264">
        <f t="shared" si="3"/>
        <v>0</v>
      </c>
      <c r="H39" s="264">
        <v>0</v>
      </c>
      <c r="I39" s="264">
        <v>0</v>
      </c>
      <c r="J39" s="264">
        <f t="shared" si="4"/>
        <v>0</v>
      </c>
    </row>
    <row r="40" spans="1:10" ht="12" customHeight="1">
      <c r="A40" s="240"/>
      <c r="B40" s="247"/>
      <c r="C40" s="427" t="s">
        <v>221</v>
      </c>
      <c r="D40" s="428"/>
      <c r="E40" s="264">
        <f>+E41+E42</f>
        <v>0</v>
      </c>
      <c r="F40" s="264">
        <f>+F41+F42</f>
        <v>0</v>
      </c>
      <c r="G40" s="264">
        <f>+G41+G42</f>
        <v>0</v>
      </c>
      <c r="H40" s="264">
        <f>+H41+H42</f>
        <v>0</v>
      </c>
      <c r="I40" s="264">
        <f>+I41+I42</f>
        <v>0</v>
      </c>
      <c r="J40" s="264">
        <f t="shared" si="4"/>
        <v>0</v>
      </c>
    </row>
    <row r="41" spans="1:10" ht="12" customHeight="1">
      <c r="A41" s="240"/>
      <c r="B41" s="247"/>
      <c r="C41" s="265"/>
      <c r="D41" s="266" t="s">
        <v>219</v>
      </c>
      <c r="E41" s="264">
        <v>0</v>
      </c>
      <c r="F41" s="264">
        <v>0</v>
      </c>
      <c r="G41" s="264">
        <f t="shared" si="3"/>
        <v>0</v>
      </c>
      <c r="H41" s="264">
        <v>0</v>
      </c>
      <c r="I41" s="264">
        <v>0</v>
      </c>
      <c r="J41" s="264">
        <f t="shared" si="4"/>
        <v>0</v>
      </c>
    </row>
    <row r="42" spans="1:10" ht="12" customHeight="1">
      <c r="A42" s="240"/>
      <c r="B42" s="247"/>
      <c r="C42" s="265"/>
      <c r="D42" s="266" t="s">
        <v>220</v>
      </c>
      <c r="E42" s="264">
        <v>0</v>
      </c>
      <c r="F42" s="264">
        <v>0</v>
      </c>
      <c r="G42" s="264">
        <f t="shared" si="3"/>
        <v>0</v>
      </c>
      <c r="H42" s="264">
        <v>0</v>
      </c>
      <c r="I42" s="264">
        <v>0</v>
      </c>
      <c r="J42" s="264">
        <f t="shared" si="4"/>
        <v>0</v>
      </c>
    </row>
    <row r="43" spans="1:10" ht="12" customHeight="1">
      <c r="A43" s="240"/>
      <c r="B43" s="247"/>
      <c r="C43" s="427" t="s">
        <v>28</v>
      </c>
      <c r="D43" s="428"/>
      <c r="E43" s="264">
        <v>0</v>
      </c>
      <c r="F43" s="264">
        <v>0</v>
      </c>
      <c r="G43" s="264">
        <f t="shared" si="3"/>
        <v>0</v>
      </c>
      <c r="H43" s="264">
        <v>0</v>
      </c>
      <c r="I43" s="264">
        <v>0</v>
      </c>
      <c r="J43" s="264">
        <f t="shared" si="4"/>
        <v>0</v>
      </c>
    </row>
    <row r="44" spans="1:10" ht="12" customHeight="1">
      <c r="A44" s="240"/>
      <c r="B44" s="247"/>
      <c r="C44" s="427" t="s">
        <v>223</v>
      </c>
      <c r="D44" s="428"/>
      <c r="E44" s="264">
        <v>0</v>
      </c>
      <c r="F44" s="264">
        <v>0</v>
      </c>
      <c r="G44" s="264">
        <f t="shared" si="3"/>
        <v>0</v>
      </c>
      <c r="H44" s="264">
        <v>0</v>
      </c>
      <c r="I44" s="264">
        <v>0</v>
      </c>
      <c r="J44" s="264">
        <f t="shared" si="4"/>
        <v>0</v>
      </c>
    </row>
    <row r="45" spans="1:10" ht="12" customHeight="1">
      <c r="A45" s="240"/>
      <c r="B45" s="247"/>
      <c r="C45" s="265"/>
      <c r="D45" s="266"/>
      <c r="E45" s="264"/>
      <c r="F45" s="264"/>
      <c r="G45" s="267"/>
      <c r="H45" s="264"/>
      <c r="I45" s="264"/>
      <c r="J45" s="267"/>
    </row>
    <row r="46" spans="1:10" ht="12" customHeight="1">
      <c r="A46" s="240"/>
      <c r="B46" s="260" t="s">
        <v>228</v>
      </c>
      <c r="C46" s="261"/>
      <c r="D46" s="266"/>
      <c r="E46" s="263">
        <f>+E47+E48+E49</f>
        <v>180000000</v>
      </c>
      <c r="F46" s="263">
        <f>+F47+F48+F49</f>
        <v>109184579</v>
      </c>
      <c r="G46" s="263">
        <f>+G47+G48+G49</f>
        <v>289184579</v>
      </c>
      <c r="H46" s="263">
        <f>+H47+H48+H49</f>
        <v>289184579</v>
      </c>
      <c r="I46" s="263">
        <f>+I47+I48+I49</f>
        <v>248108837</v>
      </c>
      <c r="J46" s="263">
        <f t="shared" si="4"/>
        <v>68108837</v>
      </c>
    </row>
    <row r="47" spans="1:10" ht="12" customHeight="1">
      <c r="A47" s="240"/>
      <c r="B47" s="260"/>
      <c r="C47" s="427" t="s">
        <v>179</v>
      </c>
      <c r="D47" s="428"/>
      <c r="E47" s="264">
        <v>0</v>
      </c>
      <c r="F47" s="264">
        <v>0</v>
      </c>
      <c r="G47" s="264">
        <f t="shared" si="3"/>
        <v>0</v>
      </c>
      <c r="H47" s="264">
        <v>0</v>
      </c>
      <c r="I47" s="264">
        <v>0</v>
      </c>
      <c r="J47" s="264">
        <f t="shared" si="4"/>
        <v>0</v>
      </c>
    </row>
    <row r="48" spans="1:10" ht="12" customHeight="1">
      <c r="A48" s="240"/>
      <c r="B48" s="247"/>
      <c r="C48" s="427" t="s">
        <v>222</v>
      </c>
      <c r="D48" s="428"/>
      <c r="E48" s="264">
        <v>9000000</v>
      </c>
      <c r="F48" s="264">
        <v>3509406</v>
      </c>
      <c r="G48" s="264">
        <f t="shared" si="3"/>
        <v>12509406</v>
      </c>
      <c r="H48" s="264">
        <v>12509406</v>
      </c>
      <c r="I48" s="264">
        <v>9583550</v>
      </c>
      <c r="J48" s="264">
        <f t="shared" si="4"/>
        <v>583550</v>
      </c>
    </row>
    <row r="49" spans="1:11" ht="12" customHeight="1">
      <c r="A49" s="240"/>
      <c r="B49" s="247"/>
      <c r="C49" s="427" t="s">
        <v>223</v>
      </c>
      <c r="D49" s="428"/>
      <c r="E49" s="264">
        <v>171000000</v>
      </c>
      <c r="F49" s="264">
        <v>105675173</v>
      </c>
      <c r="G49" s="264">
        <f t="shared" si="3"/>
        <v>276675173</v>
      </c>
      <c r="H49" s="264">
        <v>276675173</v>
      </c>
      <c r="I49" s="264">
        <v>238525287</v>
      </c>
      <c r="J49" s="264">
        <f t="shared" si="4"/>
        <v>67525287</v>
      </c>
    </row>
    <row r="50" spans="1:11" s="274" customFormat="1" ht="12" customHeight="1">
      <c r="A50" s="235"/>
      <c r="B50" s="269"/>
      <c r="C50" s="270"/>
      <c r="D50" s="271"/>
      <c r="E50" s="272"/>
      <c r="F50" s="272"/>
      <c r="G50" s="272"/>
      <c r="H50" s="272"/>
      <c r="I50" s="272"/>
      <c r="J50" s="272"/>
      <c r="K50" s="273"/>
    </row>
    <row r="51" spans="1:11" ht="12" customHeight="1">
      <c r="A51" s="240"/>
      <c r="B51" s="260" t="s">
        <v>229</v>
      </c>
      <c r="C51" s="275"/>
      <c r="D51" s="266"/>
      <c r="E51" s="263">
        <f>+E52</f>
        <v>0</v>
      </c>
      <c r="F51" s="263">
        <f>+F52</f>
        <v>0</v>
      </c>
      <c r="G51" s="263">
        <f>+G52</f>
        <v>0</v>
      </c>
      <c r="H51" s="263">
        <f>+H52</f>
        <v>0</v>
      </c>
      <c r="I51" s="263">
        <f>+I52</f>
        <v>0</v>
      </c>
      <c r="J51" s="263">
        <f t="shared" si="4"/>
        <v>0</v>
      </c>
    </row>
    <row r="52" spans="1:11" ht="12" customHeight="1">
      <c r="A52" s="240"/>
      <c r="B52" s="247"/>
      <c r="C52" s="427" t="s">
        <v>224</v>
      </c>
      <c r="D52" s="428"/>
      <c r="E52" s="264">
        <v>0</v>
      </c>
      <c r="F52" s="264">
        <v>0</v>
      </c>
      <c r="G52" s="264">
        <f t="shared" ref="G52" si="5">+E52+F52</f>
        <v>0</v>
      </c>
      <c r="H52" s="264">
        <v>0</v>
      </c>
      <c r="I52" s="264">
        <v>0</v>
      </c>
      <c r="J52" s="264">
        <f t="shared" si="4"/>
        <v>0</v>
      </c>
    </row>
    <row r="53" spans="1:11" ht="12" customHeight="1">
      <c r="A53" s="240"/>
      <c r="B53" s="249"/>
      <c r="C53" s="250"/>
      <c r="D53" s="251"/>
      <c r="E53" s="276"/>
      <c r="F53" s="276"/>
      <c r="G53" s="276"/>
      <c r="H53" s="276"/>
      <c r="I53" s="276"/>
      <c r="J53" s="276"/>
    </row>
    <row r="54" spans="1:11" ht="12" customHeight="1">
      <c r="A54" s="235"/>
      <c r="B54" s="254"/>
      <c r="C54" s="255"/>
      <c r="D54" s="277" t="s">
        <v>225</v>
      </c>
      <c r="E54" s="264">
        <f>+E34+E35+E36+E37+E40+E43+E44+E46+E51</f>
        <v>180000000</v>
      </c>
      <c r="F54" s="264">
        <f t="shared" ref="F54:I54" si="6">+F34+F35+F36+F37+F40+F43+F44+F46+F51</f>
        <v>109184579</v>
      </c>
      <c r="G54" s="264">
        <f t="shared" si="6"/>
        <v>289184579</v>
      </c>
      <c r="H54" s="264">
        <f t="shared" si="6"/>
        <v>289184579</v>
      </c>
      <c r="I54" s="264">
        <f t="shared" si="6"/>
        <v>248108837</v>
      </c>
      <c r="J54" s="429">
        <f>+J33+J46+J51</f>
        <v>68108837</v>
      </c>
    </row>
    <row r="55" spans="1:11">
      <c r="A55" s="240"/>
      <c r="B55" s="258"/>
      <c r="C55" s="258"/>
      <c r="D55" s="258"/>
      <c r="E55" s="258"/>
      <c r="F55" s="258"/>
      <c r="G55" s="258"/>
      <c r="H55" s="431" t="s">
        <v>400</v>
      </c>
      <c r="I55" s="432"/>
      <c r="J55" s="430"/>
    </row>
    <row r="56" spans="1:11">
      <c r="A56" s="240"/>
      <c r="B56" s="426"/>
      <c r="C56" s="426"/>
      <c r="D56" s="426"/>
      <c r="E56" s="426"/>
      <c r="F56" s="426"/>
      <c r="G56" s="426"/>
      <c r="H56" s="426"/>
      <c r="I56" s="426"/>
      <c r="J56" s="426"/>
    </row>
    <row r="57" spans="1:11">
      <c r="B57" s="278"/>
      <c r="C57" s="278"/>
      <c r="D57" s="234"/>
      <c r="E57" s="234"/>
      <c r="F57" s="234"/>
      <c r="G57" s="234"/>
      <c r="H57" s="234"/>
      <c r="I57" s="234"/>
      <c r="J57" s="234"/>
    </row>
    <row r="58" spans="1:11">
      <c r="B58" s="234"/>
      <c r="C58" s="234"/>
      <c r="D58" s="234"/>
      <c r="E58" s="234"/>
      <c r="F58" s="234"/>
      <c r="G58" s="234"/>
      <c r="H58" s="234"/>
      <c r="I58" s="234"/>
      <c r="J58" s="234"/>
    </row>
    <row r="59" spans="1:11">
      <c r="B59" s="234"/>
      <c r="C59" s="234"/>
      <c r="D59" s="234"/>
      <c r="E59" s="234"/>
      <c r="F59" s="234"/>
      <c r="G59" s="234"/>
      <c r="H59" s="234"/>
      <c r="I59" s="234"/>
      <c r="J59" s="234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ageMargins left="0.7" right="0.7" top="0.75" bottom="0.75" header="0.3" footer="0.3"/>
  <pageSetup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A7" workbookViewId="0">
      <selection activeCell="C24" sqref="C24"/>
    </sheetView>
  </sheetViews>
  <sheetFormatPr baseColWidth="10" defaultRowHeight="15"/>
  <cols>
    <col min="1" max="1" width="2.28515625" style="279" customWidth="1"/>
    <col min="2" max="2" width="3.28515625" style="268" customWidth="1"/>
    <col min="3" max="3" width="52.5703125" style="268" customWidth="1"/>
    <col min="4" max="9" width="12.7109375" style="268" customWidth="1"/>
    <col min="10" max="10" width="2.7109375" style="279" customWidth="1"/>
  </cols>
  <sheetData>
    <row r="1" spans="2:9" s="279" customFormat="1">
      <c r="B1" s="234"/>
      <c r="C1" s="234"/>
      <c r="D1" s="234"/>
      <c r="E1" s="234"/>
      <c r="F1" s="234"/>
      <c r="G1" s="234"/>
      <c r="H1" s="234"/>
      <c r="I1" s="234"/>
    </row>
    <row r="2" spans="2:9">
      <c r="B2" s="438" t="s">
        <v>62</v>
      </c>
      <c r="C2" s="439"/>
      <c r="D2" s="439"/>
      <c r="E2" s="439"/>
      <c r="F2" s="439"/>
      <c r="G2" s="439"/>
      <c r="H2" s="439"/>
      <c r="I2" s="440"/>
    </row>
    <row r="3" spans="2:9">
      <c r="B3" s="441" t="s">
        <v>239</v>
      </c>
      <c r="C3" s="442"/>
      <c r="D3" s="442"/>
      <c r="E3" s="442"/>
      <c r="F3" s="442"/>
      <c r="G3" s="442"/>
      <c r="H3" s="442"/>
      <c r="I3" s="443"/>
    </row>
    <row r="4" spans="2:9">
      <c r="B4" s="441" t="s">
        <v>230</v>
      </c>
      <c r="C4" s="442"/>
      <c r="D4" s="442"/>
      <c r="E4" s="442"/>
      <c r="F4" s="442"/>
      <c r="G4" s="442"/>
      <c r="H4" s="442"/>
      <c r="I4" s="443"/>
    </row>
    <row r="5" spans="2:9">
      <c r="B5" s="441" t="s">
        <v>231</v>
      </c>
      <c r="C5" s="442"/>
      <c r="D5" s="442"/>
      <c r="E5" s="442"/>
      <c r="F5" s="442"/>
      <c r="G5" s="442"/>
      <c r="H5" s="442"/>
      <c r="I5" s="443"/>
    </row>
    <row r="6" spans="2:9">
      <c r="B6" s="444" t="s">
        <v>130</v>
      </c>
      <c r="C6" s="445"/>
      <c r="D6" s="445"/>
      <c r="E6" s="445"/>
      <c r="F6" s="445"/>
      <c r="G6" s="445"/>
      <c r="H6" s="445"/>
      <c r="I6" s="446"/>
    </row>
    <row r="7" spans="2:9" s="279" customFormat="1">
      <c r="B7" s="234"/>
      <c r="C7" s="234"/>
      <c r="D7" s="234"/>
      <c r="E7" s="234"/>
      <c r="F7" s="234"/>
      <c r="G7" s="234"/>
      <c r="H7" s="234"/>
      <c r="I7" s="234"/>
    </row>
    <row r="8" spans="2:9">
      <c r="B8" s="447" t="s">
        <v>5</v>
      </c>
      <c r="C8" s="447"/>
      <c r="D8" s="448" t="s">
        <v>232</v>
      </c>
      <c r="E8" s="448"/>
      <c r="F8" s="448"/>
      <c r="G8" s="448"/>
      <c r="H8" s="448"/>
      <c r="I8" s="448" t="s">
        <v>233</v>
      </c>
    </row>
    <row r="9" spans="2:9" ht="22.5">
      <c r="B9" s="447"/>
      <c r="C9" s="447"/>
      <c r="D9" s="280" t="s">
        <v>234</v>
      </c>
      <c r="E9" s="280" t="s">
        <v>235</v>
      </c>
      <c r="F9" s="280" t="s">
        <v>209</v>
      </c>
      <c r="G9" s="280" t="s">
        <v>210</v>
      </c>
      <c r="H9" s="280" t="s">
        <v>236</v>
      </c>
      <c r="I9" s="448"/>
    </row>
    <row r="10" spans="2:9">
      <c r="B10" s="447"/>
      <c r="C10" s="447"/>
      <c r="D10" s="280">
        <v>1</v>
      </c>
      <c r="E10" s="280">
        <v>2</v>
      </c>
      <c r="F10" s="280" t="s">
        <v>237</v>
      </c>
      <c r="G10" s="280">
        <v>4</v>
      </c>
      <c r="H10" s="280">
        <v>5</v>
      </c>
      <c r="I10" s="280" t="s">
        <v>238</v>
      </c>
    </row>
    <row r="11" spans="2:9">
      <c r="B11" s="281"/>
      <c r="C11" s="282"/>
      <c r="D11" s="283"/>
      <c r="E11" s="283"/>
      <c r="F11" s="283"/>
      <c r="G11" s="283"/>
      <c r="H11" s="283"/>
      <c r="I11" s="283"/>
    </row>
    <row r="12" spans="2:9">
      <c r="B12" s="284"/>
      <c r="C12" s="285" t="s">
        <v>239</v>
      </c>
      <c r="D12" s="286">
        <v>226041638</v>
      </c>
      <c r="E12" s="286">
        <v>122922572</v>
      </c>
      <c r="F12" s="286">
        <f>+D12+E12</f>
        <v>348964210</v>
      </c>
      <c r="G12" s="286">
        <v>301189650</v>
      </c>
      <c r="H12" s="286">
        <v>279737823</v>
      </c>
      <c r="I12" s="286">
        <f>+F12-G12</f>
        <v>47774560</v>
      </c>
    </row>
    <row r="13" spans="2:9">
      <c r="B13" s="284"/>
      <c r="C13" s="285"/>
      <c r="D13" s="286">
        <v>0</v>
      </c>
      <c r="E13" s="286">
        <v>0</v>
      </c>
      <c r="F13" s="286">
        <f t="shared" ref="F13:F20" si="0">+D13+E13</f>
        <v>0</v>
      </c>
      <c r="G13" s="286">
        <v>0</v>
      </c>
      <c r="H13" s="286">
        <v>0</v>
      </c>
      <c r="I13" s="286">
        <f t="shared" ref="I13:I20" si="1">+F13-G13</f>
        <v>0</v>
      </c>
    </row>
    <row r="14" spans="2:9">
      <c r="B14" s="284"/>
      <c r="C14" s="285"/>
      <c r="D14" s="286">
        <v>0</v>
      </c>
      <c r="E14" s="286">
        <v>0</v>
      </c>
      <c r="F14" s="286">
        <f t="shared" si="0"/>
        <v>0</v>
      </c>
      <c r="G14" s="286">
        <v>0</v>
      </c>
      <c r="H14" s="286">
        <v>0</v>
      </c>
      <c r="I14" s="286">
        <f t="shared" si="1"/>
        <v>0</v>
      </c>
    </row>
    <row r="15" spans="2:9">
      <c r="B15" s="284"/>
      <c r="C15" s="285"/>
      <c r="D15" s="286">
        <v>0</v>
      </c>
      <c r="E15" s="286">
        <v>0</v>
      </c>
      <c r="F15" s="286">
        <f t="shared" si="0"/>
        <v>0</v>
      </c>
      <c r="G15" s="286">
        <v>0</v>
      </c>
      <c r="H15" s="286">
        <v>0</v>
      </c>
      <c r="I15" s="286">
        <f t="shared" si="1"/>
        <v>0</v>
      </c>
    </row>
    <row r="16" spans="2:9">
      <c r="B16" s="284"/>
      <c r="C16" s="285"/>
      <c r="D16" s="286">
        <v>0</v>
      </c>
      <c r="E16" s="286">
        <v>0</v>
      </c>
      <c r="F16" s="286">
        <f t="shared" si="0"/>
        <v>0</v>
      </c>
      <c r="G16" s="286">
        <v>0</v>
      </c>
      <c r="H16" s="286">
        <v>0</v>
      </c>
      <c r="I16" s="286">
        <f t="shared" si="1"/>
        <v>0</v>
      </c>
    </row>
    <row r="17" spans="1:10">
      <c r="B17" s="284"/>
      <c r="C17" s="285"/>
      <c r="D17" s="286">
        <v>0</v>
      </c>
      <c r="E17" s="286">
        <v>0</v>
      </c>
      <c r="F17" s="286">
        <f t="shared" si="0"/>
        <v>0</v>
      </c>
      <c r="G17" s="286">
        <v>0</v>
      </c>
      <c r="H17" s="286">
        <v>0</v>
      </c>
      <c r="I17" s="286">
        <f t="shared" si="1"/>
        <v>0</v>
      </c>
    </row>
    <row r="18" spans="1:10">
      <c r="B18" s="284"/>
      <c r="C18" s="285"/>
      <c r="D18" s="286">
        <v>0</v>
      </c>
      <c r="E18" s="286">
        <v>0</v>
      </c>
      <c r="F18" s="286">
        <f t="shared" si="0"/>
        <v>0</v>
      </c>
      <c r="G18" s="286">
        <v>0</v>
      </c>
      <c r="H18" s="286">
        <v>0</v>
      </c>
      <c r="I18" s="286">
        <f t="shared" si="1"/>
        <v>0</v>
      </c>
    </row>
    <row r="19" spans="1:10">
      <c r="B19" s="284"/>
      <c r="C19" s="285"/>
      <c r="D19" s="286">
        <v>0</v>
      </c>
      <c r="E19" s="286">
        <v>0</v>
      </c>
      <c r="F19" s="286">
        <f t="shared" si="0"/>
        <v>0</v>
      </c>
      <c r="G19" s="286">
        <v>0</v>
      </c>
      <c r="H19" s="286">
        <v>0</v>
      </c>
      <c r="I19" s="286">
        <f t="shared" si="1"/>
        <v>0</v>
      </c>
    </row>
    <row r="20" spans="1:10">
      <c r="B20" s="284"/>
      <c r="C20" s="285"/>
      <c r="D20" s="286">
        <v>0</v>
      </c>
      <c r="E20" s="286">
        <v>0</v>
      </c>
      <c r="F20" s="286">
        <f t="shared" si="0"/>
        <v>0</v>
      </c>
      <c r="G20" s="286">
        <v>0</v>
      </c>
      <c r="H20" s="286">
        <v>0</v>
      </c>
      <c r="I20" s="286">
        <f t="shared" si="1"/>
        <v>0</v>
      </c>
    </row>
    <row r="21" spans="1:10">
      <c r="B21" s="287"/>
      <c r="C21" s="288"/>
      <c r="D21" s="289"/>
      <c r="E21" s="289"/>
      <c r="F21" s="289"/>
      <c r="G21" s="289"/>
      <c r="H21" s="289"/>
      <c r="I21" s="289"/>
    </row>
    <row r="22" spans="1:10" s="294" customFormat="1">
      <c r="A22" s="290"/>
      <c r="B22" s="291"/>
      <c r="C22" s="292" t="s">
        <v>240</v>
      </c>
      <c r="D22" s="293">
        <f t="shared" ref="D22:I22" si="2">SUM(D12:D20)</f>
        <v>226041638</v>
      </c>
      <c r="E22" s="293">
        <f t="shared" si="2"/>
        <v>122922572</v>
      </c>
      <c r="F22" s="293">
        <f t="shared" si="2"/>
        <v>348964210</v>
      </c>
      <c r="G22" s="293">
        <f t="shared" si="2"/>
        <v>301189650</v>
      </c>
      <c r="H22" s="293">
        <f t="shared" si="2"/>
        <v>279737823</v>
      </c>
      <c r="I22" s="293">
        <f t="shared" si="2"/>
        <v>47774560</v>
      </c>
      <c r="J22" s="290"/>
    </row>
    <row r="23" spans="1:10">
      <c r="B23" s="234"/>
      <c r="C23" s="234"/>
      <c r="D23" s="234"/>
      <c r="E23" s="234"/>
      <c r="F23" s="234"/>
      <c r="G23" s="234"/>
      <c r="H23" s="234"/>
      <c r="I23" s="234"/>
    </row>
    <row r="24" spans="1:10">
      <c r="B24" s="234"/>
      <c r="C24" s="234"/>
      <c r="D24" s="234"/>
      <c r="E24" s="234"/>
      <c r="F24" s="234"/>
      <c r="G24" s="234"/>
      <c r="H24" s="234"/>
      <c r="I24" s="234"/>
    </row>
    <row r="25" spans="1:10">
      <c r="B25" s="234"/>
      <c r="C25" s="234"/>
      <c r="D25" s="234"/>
      <c r="E25" s="234"/>
      <c r="F25" s="234"/>
      <c r="G25" s="234"/>
      <c r="H25" s="234"/>
      <c r="I25" s="234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7</vt:i4>
      </vt:variant>
    </vt:vector>
  </HeadingPairs>
  <TitlesOfParts>
    <vt:vector size="24" baseType="lpstr">
      <vt:lpstr>EA</vt:lpstr>
      <vt:lpstr>ESF</vt:lpstr>
      <vt:lpstr>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Monica San Martin Elizalde</cp:lastModifiedBy>
  <cp:lastPrinted>2015-03-11T15:43:11Z</cp:lastPrinted>
  <dcterms:created xsi:type="dcterms:W3CDTF">2015-03-03T19:34:14Z</dcterms:created>
  <dcterms:modified xsi:type="dcterms:W3CDTF">2015-09-01T23:02:57Z</dcterms:modified>
</cp:coreProperties>
</file>