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EMARTIN\Desktop\ARCHIVOS DE MONICA\consolidacion 2014\CONSOLIDACION GOBIERNO 2014\informacion fianciera organsimos\Organismos\"/>
    </mc:Choice>
  </mc:AlternateContent>
  <bookViews>
    <workbookView xWindow="0" yWindow="0" windowWidth="20490" windowHeight="7755" tabRatio="750" firstSheet="6" activeTab="18"/>
  </bookViews>
  <sheets>
    <sheet name="EA" sheetId="5" r:id="rId1"/>
    <sheet name="ESF" sheetId="1" r:id="rId2"/>
    <sheet name="ECSF" sheetId="2" r:id="rId3"/>
    <sheet name="PT_ESF_ECSF" sheetId="3" state="hidden" r:id="rId4"/>
    <sheet name="EAA" sheetId="8" r:id="rId5"/>
    <sheet name="EADP" sheetId="9" r:id="rId6"/>
    <sheet name="EVHP" sheetId="7" r:id="rId7"/>
    <sheet name="EFE" sheetId="10" r:id="rId8"/>
    <sheet name="AC" sheetId="24" r:id="rId9"/>
    <sheet name="Notas" sheetId="25" r:id="rId10"/>
    <sheet name="EAI" sheetId="12" r:id="rId11"/>
    <sheet name="CAdmon" sheetId="13" r:id="rId12"/>
    <sheet name="CTG" sheetId="14" r:id="rId13"/>
    <sheet name="COG" sheetId="15" r:id="rId14"/>
    <sheet name="CFG" sheetId="16" r:id="rId15"/>
    <sheet name="End Neto" sheetId="17" r:id="rId16"/>
    <sheet name="Int" sheetId="18" r:id="rId17"/>
    <sheet name="CProg" sheetId="19" r:id="rId18"/>
    <sheet name="Post Fiscal" sheetId="20" r:id="rId19"/>
    <sheet name="Rel Cta Banc" sheetId="23" r:id="rId20"/>
  </sheets>
  <externalReferences>
    <externalReference r:id="rId21"/>
  </externalReferences>
  <definedNames>
    <definedName name="_xlnm.Print_Area" localSheetId="0">EA!$A$1:$K$62</definedName>
    <definedName name="_xlnm.Print_Area" localSheetId="4">EAA!$A$1:$I$45</definedName>
    <definedName name="_xlnm.Print_Area" localSheetId="5">EADP!$A$1:$J$54</definedName>
    <definedName name="_xlnm.Print_Area" localSheetId="2">ECSF!$A$1:$K$62</definedName>
    <definedName name="_xlnm.Print_Area" localSheetId="7">EFE!$A$1:$Q$57</definedName>
    <definedName name="_xlnm.Print_Area" localSheetId="1">ESF!$A$1:$L$73</definedName>
    <definedName name="_xlnm.Print_Area" localSheetId="6">EVHP!$A$1:$I$48</definedName>
  </definedNames>
  <calcPr calcId="152511"/>
</workbook>
</file>

<file path=xl/calcChain.xml><?xml version="1.0" encoding="utf-8"?>
<calcChain xmlns="http://schemas.openxmlformats.org/spreadsheetml/2006/main">
  <c r="E86" i="25" l="1"/>
  <c r="E95" i="25"/>
  <c r="E75" i="25"/>
  <c r="E66" i="25"/>
  <c r="E57" i="25"/>
  <c r="E42" i="25"/>
  <c r="E43" i="25" s="1"/>
  <c r="E29" i="25"/>
  <c r="E23" i="25"/>
  <c r="E17" i="25"/>
  <c r="E12" i="25"/>
  <c r="H28" i="15" l="1"/>
  <c r="F11" i="15"/>
  <c r="E10" i="15" l="1"/>
  <c r="E38" i="15"/>
  <c r="E28" i="15"/>
  <c r="E18" i="15"/>
  <c r="J23" i="12" l="1"/>
  <c r="D18" i="15" l="1"/>
  <c r="D10" i="15"/>
  <c r="F10" i="15" s="1"/>
  <c r="G23" i="12" l="1"/>
  <c r="G22" i="12"/>
  <c r="H25" i="10" l="1"/>
  <c r="G25" i="10"/>
  <c r="H30" i="10"/>
  <c r="H29" i="10"/>
  <c r="H28" i="10"/>
  <c r="G30" i="10"/>
  <c r="G29" i="10"/>
  <c r="G28" i="10"/>
  <c r="H24" i="10"/>
  <c r="G24" i="10"/>
  <c r="G32" i="8"/>
  <c r="G31" i="8"/>
  <c r="G30" i="8"/>
  <c r="G24" i="8"/>
  <c r="G19" i="8"/>
  <c r="G18" i="8"/>
  <c r="D26" i="5" l="1"/>
  <c r="D22" i="5"/>
  <c r="C27" i="20" l="1"/>
  <c r="C31" i="20" s="1"/>
  <c r="E11" i="20"/>
  <c r="D11" i="20"/>
  <c r="C11" i="20"/>
  <c r="I35" i="19"/>
  <c r="H35" i="19"/>
  <c r="F35" i="19"/>
  <c r="E35" i="19"/>
  <c r="I30" i="19"/>
  <c r="H30" i="19"/>
  <c r="F30" i="19"/>
  <c r="G30" i="19" s="1"/>
  <c r="E30" i="19"/>
  <c r="I27" i="19"/>
  <c r="H27" i="19"/>
  <c r="F27" i="19"/>
  <c r="E27" i="19"/>
  <c r="I23" i="19"/>
  <c r="H23" i="19"/>
  <c r="F23" i="19"/>
  <c r="E23" i="19"/>
  <c r="J34" i="19"/>
  <c r="J32" i="19"/>
  <c r="J29" i="19"/>
  <c r="J26" i="19"/>
  <c r="J24" i="19"/>
  <c r="G39" i="19"/>
  <c r="J39" i="19" s="1"/>
  <c r="G38" i="19"/>
  <c r="J38" i="19" s="1"/>
  <c r="G37" i="19"/>
  <c r="J37" i="19" s="1"/>
  <c r="G36" i="19"/>
  <c r="J36" i="19" s="1"/>
  <c r="G35" i="19"/>
  <c r="G34" i="19"/>
  <c r="G33" i="19"/>
  <c r="J33" i="19" s="1"/>
  <c r="G32" i="19"/>
  <c r="G31" i="19"/>
  <c r="J31" i="19" s="1"/>
  <c r="G29" i="19"/>
  <c r="G28" i="19"/>
  <c r="J28" i="19" s="1"/>
  <c r="G27" i="19"/>
  <c r="G26" i="19"/>
  <c r="G25" i="19"/>
  <c r="J25" i="19" s="1"/>
  <c r="G24" i="19"/>
  <c r="G23" i="19"/>
  <c r="G22" i="19"/>
  <c r="J22" i="19" s="1"/>
  <c r="G21" i="19"/>
  <c r="J21" i="19" s="1"/>
  <c r="G20" i="19"/>
  <c r="J20" i="19" s="1"/>
  <c r="G19" i="19"/>
  <c r="J19" i="19" s="1"/>
  <c r="G18" i="19"/>
  <c r="J18" i="19" s="1"/>
  <c r="G17" i="19"/>
  <c r="J17" i="19" s="1"/>
  <c r="G16" i="19"/>
  <c r="J16" i="19" s="1"/>
  <c r="G15" i="19"/>
  <c r="J15" i="19" s="1"/>
  <c r="I14" i="19"/>
  <c r="H14" i="19"/>
  <c r="F14" i="19"/>
  <c r="E14" i="19"/>
  <c r="E41" i="19" s="1"/>
  <c r="J13" i="19"/>
  <c r="G13" i="19"/>
  <c r="G12" i="19"/>
  <c r="J12" i="19" s="1"/>
  <c r="I11" i="19"/>
  <c r="H11" i="19"/>
  <c r="F11" i="19"/>
  <c r="E11" i="19"/>
  <c r="G11" i="19" s="1"/>
  <c r="J11" i="19" s="1"/>
  <c r="C33" i="18"/>
  <c r="B33" i="18"/>
  <c r="C18" i="18"/>
  <c r="C35" i="18" s="1"/>
  <c r="B18" i="18"/>
  <c r="B35" i="18" s="1"/>
  <c r="H30" i="17"/>
  <c r="H29" i="17"/>
  <c r="H28" i="17"/>
  <c r="H27" i="17"/>
  <c r="H26" i="17"/>
  <c r="H25" i="17"/>
  <c r="H24" i="17"/>
  <c r="H23" i="17"/>
  <c r="F31" i="17"/>
  <c r="D31" i="17"/>
  <c r="H31" i="17" s="1"/>
  <c r="H18" i="17"/>
  <c r="H17" i="17"/>
  <c r="H16" i="17"/>
  <c r="H15" i="17"/>
  <c r="H14" i="17"/>
  <c r="H13" i="17"/>
  <c r="H12" i="17"/>
  <c r="H11" i="17"/>
  <c r="H10" i="17"/>
  <c r="F19" i="17"/>
  <c r="F33" i="17" s="1"/>
  <c r="D19" i="17"/>
  <c r="I46" i="16"/>
  <c r="F46" i="16"/>
  <c r="F45" i="16"/>
  <c r="I45" i="16" s="1"/>
  <c r="F44" i="16"/>
  <c r="I44" i="16" s="1"/>
  <c r="F43" i="16"/>
  <c r="I43" i="16" s="1"/>
  <c r="H42" i="16"/>
  <c r="G42" i="16"/>
  <c r="E42" i="16"/>
  <c r="D42" i="16"/>
  <c r="F42" i="16" s="1"/>
  <c r="I39" i="16"/>
  <c r="I35" i="16"/>
  <c r="F40" i="16"/>
  <c r="I40" i="16" s="1"/>
  <c r="F39" i="16"/>
  <c r="F38" i="16"/>
  <c r="I38" i="16" s="1"/>
  <c r="F37" i="16"/>
  <c r="I37" i="16" s="1"/>
  <c r="F36" i="16"/>
  <c r="I36" i="16" s="1"/>
  <c r="F35" i="16"/>
  <c r="F34" i="16"/>
  <c r="I34" i="16" s="1"/>
  <c r="F33" i="16"/>
  <c r="I33" i="16" s="1"/>
  <c r="F32" i="16"/>
  <c r="I32" i="16" s="1"/>
  <c r="H31" i="16"/>
  <c r="G31" i="16"/>
  <c r="E31" i="16"/>
  <c r="D31" i="16"/>
  <c r="F31" i="16" s="1"/>
  <c r="I31" i="16" s="1"/>
  <c r="F29" i="16"/>
  <c r="I29" i="16" s="1"/>
  <c r="F28" i="16"/>
  <c r="I28" i="16" s="1"/>
  <c r="F27" i="16"/>
  <c r="I27" i="16" s="1"/>
  <c r="F26" i="16"/>
  <c r="I26" i="16" s="1"/>
  <c r="F25" i="16"/>
  <c r="I25" i="16" s="1"/>
  <c r="F24" i="16"/>
  <c r="I24" i="16" s="1"/>
  <c r="F23" i="16"/>
  <c r="I23" i="16" s="1"/>
  <c r="H22" i="16"/>
  <c r="G22" i="16"/>
  <c r="E22" i="16"/>
  <c r="D22" i="16"/>
  <c r="F22" i="16" s="1"/>
  <c r="I22" i="16" s="1"/>
  <c r="F20" i="16"/>
  <c r="I20" i="16" s="1"/>
  <c r="F19" i="16"/>
  <c r="I19" i="16" s="1"/>
  <c r="F18" i="16"/>
  <c r="I18" i="16" s="1"/>
  <c r="F17" i="16"/>
  <c r="I17" i="16" s="1"/>
  <c r="F16" i="16"/>
  <c r="F15" i="16"/>
  <c r="I15" i="16" s="1"/>
  <c r="F14" i="16"/>
  <c r="I14" i="16" s="1"/>
  <c r="F13" i="16"/>
  <c r="I13" i="16" s="1"/>
  <c r="H12" i="16"/>
  <c r="H48" i="16" s="1"/>
  <c r="G12" i="16"/>
  <c r="E12" i="16"/>
  <c r="E48" i="16" s="1"/>
  <c r="D12" i="16"/>
  <c r="H74" i="15"/>
  <c r="G74" i="15"/>
  <c r="E74" i="15"/>
  <c r="D74" i="15"/>
  <c r="H70" i="15"/>
  <c r="G70" i="15"/>
  <c r="E70" i="15"/>
  <c r="D70" i="15"/>
  <c r="H62" i="15"/>
  <c r="G62" i="15"/>
  <c r="E62" i="15"/>
  <c r="F62" i="15" s="1"/>
  <c r="D62" i="15"/>
  <c r="H58" i="15"/>
  <c r="G58" i="15"/>
  <c r="E58" i="15"/>
  <c r="D58" i="15"/>
  <c r="H48" i="15"/>
  <c r="G48" i="15"/>
  <c r="E48" i="15"/>
  <c r="E82" i="15" s="1"/>
  <c r="D48" i="15"/>
  <c r="H38" i="15"/>
  <c r="G38" i="15"/>
  <c r="D38" i="15"/>
  <c r="F38" i="15" s="1"/>
  <c r="G28" i="15"/>
  <c r="D28" i="15"/>
  <c r="I79" i="15"/>
  <c r="I75" i="15"/>
  <c r="I69" i="15"/>
  <c r="I65" i="15"/>
  <c r="I60" i="15"/>
  <c r="I57" i="15"/>
  <c r="I55" i="15"/>
  <c r="I53" i="15"/>
  <c r="I51" i="15"/>
  <c r="I49" i="15"/>
  <c r="F81" i="15"/>
  <c r="I81" i="15" s="1"/>
  <c r="F80" i="15"/>
  <c r="I80" i="15" s="1"/>
  <c r="F79" i="15"/>
  <c r="F78" i="15"/>
  <c r="I78" i="15" s="1"/>
  <c r="F77" i="15"/>
  <c r="I77" i="15" s="1"/>
  <c r="F76" i="15"/>
  <c r="I76" i="15" s="1"/>
  <c r="F75" i="15"/>
  <c r="F73" i="15"/>
  <c r="I73" i="15" s="1"/>
  <c r="F72" i="15"/>
  <c r="I72" i="15" s="1"/>
  <c r="F71" i="15"/>
  <c r="I71" i="15" s="1"/>
  <c r="F69" i="15"/>
  <c r="F68" i="15"/>
  <c r="I68" i="15" s="1"/>
  <c r="F67" i="15"/>
  <c r="I67" i="15" s="1"/>
  <c r="F66" i="15"/>
  <c r="I66" i="15" s="1"/>
  <c r="F65" i="15"/>
  <c r="F64" i="15"/>
  <c r="I64" i="15" s="1"/>
  <c r="F63" i="15"/>
  <c r="I63" i="15" s="1"/>
  <c r="F61" i="15"/>
  <c r="I61" i="15" s="1"/>
  <c r="F60" i="15"/>
  <c r="F59" i="15"/>
  <c r="I59" i="15" s="1"/>
  <c r="F57" i="15"/>
  <c r="F56" i="15"/>
  <c r="I56" i="15" s="1"/>
  <c r="F55" i="15"/>
  <c r="F54" i="15"/>
  <c r="I54" i="15" s="1"/>
  <c r="F53" i="15"/>
  <c r="F52" i="15"/>
  <c r="I52" i="15" s="1"/>
  <c r="F51" i="15"/>
  <c r="F50" i="15"/>
  <c r="I50" i="15" s="1"/>
  <c r="F49" i="15"/>
  <c r="F47" i="15"/>
  <c r="I47" i="15" s="1"/>
  <c r="F46" i="15"/>
  <c r="I46" i="15" s="1"/>
  <c r="F45" i="15"/>
  <c r="I45" i="15" s="1"/>
  <c r="F44" i="15"/>
  <c r="I44" i="15" s="1"/>
  <c r="F43" i="15"/>
  <c r="I43" i="15" s="1"/>
  <c r="F42" i="15"/>
  <c r="I42" i="15" s="1"/>
  <c r="F41" i="15"/>
  <c r="I41" i="15" s="1"/>
  <c r="F40" i="15"/>
  <c r="I40" i="15" s="1"/>
  <c r="F39" i="15"/>
  <c r="I39" i="15" s="1"/>
  <c r="F37" i="15"/>
  <c r="I37" i="15" s="1"/>
  <c r="F36" i="15"/>
  <c r="I36" i="15" s="1"/>
  <c r="F35" i="15"/>
  <c r="I35" i="15" s="1"/>
  <c r="F34" i="15"/>
  <c r="I34" i="15" s="1"/>
  <c r="F33" i="15"/>
  <c r="I33" i="15" s="1"/>
  <c r="F32" i="15"/>
  <c r="I32" i="15" s="1"/>
  <c r="F31" i="15"/>
  <c r="I31" i="15" s="1"/>
  <c r="F30" i="15"/>
  <c r="I30" i="15" s="1"/>
  <c r="F29" i="15"/>
  <c r="I29" i="15" s="1"/>
  <c r="F27" i="15"/>
  <c r="I27" i="15" s="1"/>
  <c r="F26" i="15"/>
  <c r="I26" i="15" s="1"/>
  <c r="F25" i="15"/>
  <c r="I25" i="15" s="1"/>
  <c r="F24" i="15"/>
  <c r="I24" i="15" s="1"/>
  <c r="F23" i="15"/>
  <c r="I23" i="15" s="1"/>
  <c r="F22" i="15"/>
  <c r="I22" i="15" s="1"/>
  <c r="F21" i="15"/>
  <c r="I21" i="15" s="1"/>
  <c r="F20" i="15"/>
  <c r="I20" i="15" s="1"/>
  <c r="F19" i="15"/>
  <c r="I19" i="15" s="1"/>
  <c r="H18" i="15"/>
  <c r="G18" i="15"/>
  <c r="H10" i="15"/>
  <c r="G10" i="15"/>
  <c r="F17" i="15"/>
  <c r="I17" i="15" s="1"/>
  <c r="F16" i="15"/>
  <c r="I16" i="15" s="1"/>
  <c r="F15" i="15"/>
  <c r="I15" i="15" s="1"/>
  <c r="F14" i="15"/>
  <c r="I14" i="15" s="1"/>
  <c r="F13" i="15"/>
  <c r="I13" i="15" s="1"/>
  <c r="F12" i="15"/>
  <c r="I12" i="15" s="1"/>
  <c r="I16" i="14"/>
  <c r="I14" i="14"/>
  <c r="F16" i="14"/>
  <c r="F14" i="14"/>
  <c r="F12" i="14"/>
  <c r="F18" i="14" s="1"/>
  <c r="H18" i="14"/>
  <c r="G18" i="14"/>
  <c r="E18" i="14"/>
  <c r="D18" i="14"/>
  <c r="F20" i="13"/>
  <c r="I20" i="13" s="1"/>
  <c r="F19" i="13"/>
  <c r="I19" i="13" s="1"/>
  <c r="F18" i="13"/>
  <c r="I18" i="13" s="1"/>
  <c r="F17" i="13"/>
  <c r="I17" i="13" s="1"/>
  <c r="F16" i="13"/>
  <c r="I16" i="13" s="1"/>
  <c r="F15" i="13"/>
  <c r="I15" i="13" s="1"/>
  <c r="F14" i="13"/>
  <c r="I14" i="13" s="1"/>
  <c r="F13" i="13"/>
  <c r="I13" i="13" s="1"/>
  <c r="F12" i="13"/>
  <c r="I12" i="13" s="1"/>
  <c r="H22" i="13"/>
  <c r="G22" i="13"/>
  <c r="E22" i="13"/>
  <c r="D22" i="13"/>
  <c r="J52" i="12"/>
  <c r="J49" i="12"/>
  <c r="J48" i="12"/>
  <c r="J47" i="12"/>
  <c r="J44" i="12"/>
  <c r="J43" i="12"/>
  <c r="J42" i="12"/>
  <c r="J41" i="12"/>
  <c r="J39" i="12"/>
  <c r="J38" i="12"/>
  <c r="J36" i="12"/>
  <c r="J35" i="12"/>
  <c r="J34" i="12"/>
  <c r="G52" i="12"/>
  <c r="G51" i="12" s="1"/>
  <c r="G49" i="12"/>
  <c r="G48" i="12"/>
  <c r="G47" i="12"/>
  <c r="G35" i="12"/>
  <c r="G36" i="12"/>
  <c r="G38" i="12"/>
  <c r="G39" i="12"/>
  <c r="G41" i="12"/>
  <c r="G40" i="12" s="1"/>
  <c r="G42" i="12"/>
  <c r="G43" i="12"/>
  <c r="G44" i="12"/>
  <c r="G34" i="12"/>
  <c r="I51" i="12"/>
  <c r="J51" i="12" s="1"/>
  <c r="I46" i="12"/>
  <c r="E9" i="20" s="1"/>
  <c r="I40" i="12"/>
  <c r="I37" i="12"/>
  <c r="I33" i="12" s="1"/>
  <c r="E8" i="20" s="1"/>
  <c r="H51" i="12"/>
  <c r="D27" i="20" s="1"/>
  <c r="D31" i="20" s="1"/>
  <c r="H46" i="12"/>
  <c r="D9" i="20" s="1"/>
  <c r="H40" i="12"/>
  <c r="H37" i="12"/>
  <c r="F51" i="12"/>
  <c r="F46" i="12"/>
  <c r="F40" i="12"/>
  <c r="F37" i="12"/>
  <c r="F33" i="12" s="1"/>
  <c r="E51" i="12"/>
  <c r="E46" i="12"/>
  <c r="C9" i="20" s="1"/>
  <c r="E40" i="12"/>
  <c r="E37" i="12"/>
  <c r="E33" i="12" s="1"/>
  <c r="C8" i="20" s="1"/>
  <c r="J24" i="12"/>
  <c r="J22" i="12"/>
  <c r="J21" i="12"/>
  <c r="J20" i="12"/>
  <c r="J19" i="12"/>
  <c r="J17" i="12"/>
  <c r="J16" i="12"/>
  <c r="J14" i="12"/>
  <c r="J13" i="12"/>
  <c r="J12" i="12"/>
  <c r="J11" i="12"/>
  <c r="G24" i="12"/>
  <c r="G21" i="12"/>
  <c r="G20" i="12"/>
  <c r="G19" i="12"/>
  <c r="G17" i="12"/>
  <c r="G16" i="12"/>
  <c r="G14" i="12"/>
  <c r="G13" i="12"/>
  <c r="G12" i="12"/>
  <c r="G11" i="12"/>
  <c r="I18" i="12"/>
  <c r="J18" i="12" s="1"/>
  <c r="I15" i="12"/>
  <c r="H18" i="12"/>
  <c r="H15" i="12"/>
  <c r="F18" i="12"/>
  <c r="G18" i="12" s="1"/>
  <c r="F15" i="12"/>
  <c r="E18" i="12"/>
  <c r="E15" i="12"/>
  <c r="J46" i="12" l="1"/>
  <c r="G48" i="16"/>
  <c r="D33" i="17"/>
  <c r="F41" i="19"/>
  <c r="H54" i="12"/>
  <c r="F48" i="15"/>
  <c r="F12" i="16"/>
  <c r="I16" i="16"/>
  <c r="H41" i="19"/>
  <c r="D82" i="15"/>
  <c r="F54" i="12"/>
  <c r="H33" i="12"/>
  <c r="D8" i="20" s="1"/>
  <c r="J40" i="12"/>
  <c r="G46" i="12"/>
  <c r="F58" i="15"/>
  <c r="F70" i="15"/>
  <c r="D48" i="16"/>
  <c r="I41" i="19"/>
  <c r="J23" i="19"/>
  <c r="J35" i="19"/>
  <c r="H19" i="17"/>
  <c r="H33" i="17" s="1"/>
  <c r="H21" i="14"/>
  <c r="G33" i="12"/>
  <c r="F26" i="12"/>
  <c r="I26" i="12"/>
  <c r="E54" i="12"/>
  <c r="J37" i="12"/>
  <c r="J33" i="12" s="1"/>
  <c r="J54" i="12" s="1"/>
  <c r="I54" i="12"/>
  <c r="E27" i="20" s="1"/>
  <c r="E31" i="20" s="1"/>
  <c r="G37" i="12"/>
  <c r="H26" i="12"/>
  <c r="G15" i="12"/>
  <c r="C7" i="20"/>
  <c r="C15" i="20" s="1"/>
  <c r="C19" i="20" s="1"/>
  <c r="C23" i="20" s="1"/>
  <c r="I11" i="15"/>
  <c r="I62" i="15"/>
  <c r="I48" i="15"/>
  <c r="G82" i="15"/>
  <c r="F18" i="15"/>
  <c r="E84" i="15"/>
  <c r="I10" i="15"/>
  <c r="G14" i="19"/>
  <c r="G50" i="16"/>
  <c r="H50" i="16"/>
  <c r="I12" i="16"/>
  <c r="F28" i="15"/>
  <c r="I28" i="15" s="1"/>
  <c r="H82" i="15"/>
  <c r="D84" i="15"/>
  <c r="I22" i="13"/>
  <c r="E50" i="16"/>
  <c r="G21" i="14"/>
  <c r="E21" i="14"/>
  <c r="F22" i="13"/>
  <c r="F21" i="14" s="1"/>
  <c r="D21" i="14"/>
  <c r="D50" i="16"/>
  <c r="I12" i="14"/>
  <c r="I18" i="14" s="1"/>
  <c r="D7" i="20"/>
  <c r="D15" i="20" s="1"/>
  <c r="D19" i="20" s="1"/>
  <c r="D23" i="20" s="1"/>
  <c r="E7" i="20"/>
  <c r="E15" i="20" s="1"/>
  <c r="E19" i="20" s="1"/>
  <c r="E23" i="20" s="1"/>
  <c r="J30" i="19"/>
  <c r="J27" i="19"/>
  <c r="F48" i="16"/>
  <c r="I42" i="16"/>
  <c r="F74" i="15"/>
  <c r="I70" i="15"/>
  <c r="I58" i="15"/>
  <c r="I38" i="15"/>
  <c r="G54" i="12"/>
  <c r="J15" i="12"/>
  <c r="J26" i="12" s="1"/>
  <c r="G26" i="12"/>
  <c r="E26" i="12"/>
  <c r="E23" i="7"/>
  <c r="E36" i="7" s="1"/>
  <c r="H36" i="7" s="1"/>
  <c r="I27" i="2"/>
  <c r="E148" i="3" s="1"/>
  <c r="D36" i="8"/>
  <c r="G36" i="8" s="1"/>
  <c r="H36" i="8" s="1"/>
  <c r="D35" i="8"/>
  <c r="G35" i="8" s="1"/>
  <c r="H35" i="8" s="1"/>
  <c r="D34" i="8"/>
  <c r="G34" i="8" s="1"/>
  <c r="H34" i="8" s="1"/>
  <c r="D33" i="8"/>
  <c r="G33" i="8" s="1"/>
  <c r="D32" i="8"/>
  <c r="H32" i="8" s="1"/>
  <c r="D31" i="8"/>
  <c r="H31" i="8" s="1"/>
  <c r="D30" i="8"/>
  <c r="H30" i="8" s="1"/>
  <c r="D29" i="8"/>
  <c r="G29" i="8" s="1"/>
  <c r="H29" i="8" s="1"/>
  <c r="D28" i="8"/>
  <c r="G28" i="8" s="1"/>
  <c r="H28" i="8" s="1"/>
  <c r="D24" i="8"/>
  <c r="H24" i="8" s="1"/>
  <c r="D19" i="8"/>
  <c r="D20" i="8"/>
  <c r="G20" i="8" s="1"/>
  <c r="H20" i="8" s="1"/>
  <c r="D21" i="8"/>
  <c r="G21" i="8" s="1"/>
  <c r="H21" i="8" s="1"/>
  <c r="D22" i="8"/>
  <c r="G22" i="8" s="1"/>
  <c r="H22" i="8" s="1"/>
  <c r="D23" i="8"/>
  <c r="G23" i="8" s="1"/>
  <c r="D18" i="8"/>
  <c r="P35" i="10"/>
  <c r="P34" i="10" s="1"/>
  <c r="O35" i="10"/>
  <c r="O34" i="10" s="1"/>
  <c r="P29" i="10"/>
  <c r="P28" i="10" s="1"/>
  <c r="O29" i="10"/>
  <c r="O28" i="10" s="1"/>
  <c r="O40" i="10" s="1"/>
  <c r="H27" i="10"/>
  <c r="G27" i="10"/>
  <c r="P19" i="10"/>
  <c r="O19" i="10"/>
  <c r="P14" i="10"/>
  <c r="O14" i="10"/>
  <c r="H14" i="10"/>
  <c r="G14" i="10"/>
  <c r="I36" i="9"/>
  <c r="H36" i="9"/>
  <c r="I31" i="9"/>
  <c r="H31" i="9"/>
  <c r="H42" i="9" s="1"/>
  <c r="I22" i="9"/>
  <c r="H22" i="9"/>
  <c r="I17" i="9"/>
  <c r="H17" i="9"/>
  <c r="H28" i="9" s="1"/>
  <c r="F26" i="8"/>
  <c r="E26" i="8"/>
  <c r="F16" i="8"/>
  <c r="E16" i="8"/>
  <c r="E14" i="8" s="1"/>
  <c r="H38" i="7"/>
  <c r="H37" i="7"/>
  <c r="G34" i="7"/>
  <c r="D34" i="7"/>
  <c r="H32" i="7"/>
  <c r="H31" i="7"/>
  <c r="H30" i="7"/>
  <c r="G29" i="7"/>
  <c r="F29" i="7"/>
  <c r="E29" i="7"/>
  <c r="D29" i="7"/>
  <c r="H29" i="7" s="1"/>
  <c r="H25" i="7"/>
  <c r="H24" i="7"/>
  <c r="G21" i="7"/>
  <c r="D21" i="7"/>
  <c r="D27" i="7" s="1"/>
  <c r="D40" i="7" s="1"/>
  <c r="H19" i="7"/>
  <c r="H18" i="7"/>
  <c r="H17" i="7"/>
  <c r="G16" i="7"/>
  <c r="G27" i="7" s="1"/>
  <c r="G40" i="7" s="1"/>
  <c r="F16" i="7"/>
  <c r="E16" i="7"/>
  <c r="D16" i="7"/>
  <c r="H14" i="7"/>
  <c r="J48" i="5"/>
  <c r="I48" i="5"/>
  <c r="J40" i="5"/>
  <c r="I40" i="5"/>
  <c r="J33" i="5"/>
  <c r="I33" i="5"/>
  <c r="J28" i="5"/>
  <c r="I28" i="5"/>
  <c r="E26" i="5"/>
  <c r="E22" i="5"/>
  <c r="J17" i="5"/>
  <c r="I17" i="5"/>
  <c r="J12" i="5"/>
  <c r="I12" i="5"/>
  <c r="E12" i="5"/>
  <c r="D12" i="5"/>
  <c r="D33" i="5" s="1"/>
  <c r="D16" i="2"/>
  <c r="E120" i="3" s="1"/>
  <c r="I16" i="2"/>
  <c r="J16" i="2" s="1"/>
  <c r="E115" i="3"/>
  <c r="E114" i="3"/>
  <c r="E113" i="3"/>
  <c r="E112" i="3"/>
  <c r="E111" i="3"/>
  <c r="E110" i="3"/>
  <c r="E221" i="3"/>
  <c r="E220" i="3"/>
  <c r="E219" i="3"/>
  <c r="E218" i="3"/>
  <c r="E3" i="3"/>
  <c r="E2" i="3"/>
  <c r="E106" i="3"/>
  <c r="E107" i="3"/>
  <c r="E55" i="3"/>
  <c r="E54" i="3"/>
  <c r="E101" i="3"/>
  <c r="E102" i="3"/>
  <c r="E103" i="3"/>
  <c r="E104" i="3"/>
  <c r="E49" i="3"/>
  <c r="E50" i="3"/>
  <c r="E51" i="3"/>
  <c r="E52" i="3"/>
  <c r="E96" i="3"/>
  <c r="E97" i="3"/>
  <c r="E98" i="3"/>
  <c r="E45" i="3"/>
  <c r="E46" i="3"/>
  <c r="E44" i="3"/>
  <c r="E87" i="3"/>
  <c r="E88" i="3"/>
  <c r="E89" i="3"/>
  <c r="E90" i="3"/>
  <c r="E91" i="3"/>
  <c r="E92" i="3"/>
  <c r="E36" i="3"/>
  <c r="E37" i="3"/>
  <c r="E38" i="3"/>
  <c r="E39" i="3"/>
  <c r="E40" i="3"/>
  <c r="E35" i="3"/>
  <c r="E78" i="3"/>
  <c r="E79" i="3"/>
  <c r="E80" i="3"/>
  <c r="E81" i="3"/>
  <c r="E82" i="3"/>
  <c r="E83" i="3"/>
  <c r="E84" i="3"/>
  <c r="E85" i="3"/>
  <c r="E27" i="3"/>
  <c r="E28" i="3"/>
  <c r="E29" i="3"/>
  <c r="E30" i="3"/>
  <c r="E31" i="3"/>
  <c r="E32" i="3"/>
  <c r="E33" i="3"/>
  <c r="E26" i="3"/>
  <c r="E67" i="3"/>
  <c r="E68" i="3"/>
  <c r="E69" i="3"/>
  <c r="E70" i="3"/>
  <c r="E71" i="3"/>
  <c r="E72" i="3"/>
  <c r="E73" i="3"/>
  <c r="E74" i="3"/>
  <c r="E75" i="3"/>
  <c r="E16" i="3"/>
  <c r="E17" i="3"/>
  <c r="E18" i="3"/>
  <c r="E19" i="3"/>
  <c r="E20" i="3"/>
  <c r="E21" i="3"/>
  <c r="E22" i="3"/>
  <c r="E23" i="3"/>
  <c r="E15" i="3"/>
  <c r="E8" i="3"/>
  <c r="E60" i="3"/>
  <c r="E9" i="3"/>
  <c r="E61" i="3"/>
  <c r="E10" i="3"/>
  <c r="E62" i="3"/>
  <c r="E11" i="3"/>
  <c r="E63" i="3"/>
  <c r="E12" i="3"/>
  <c r="E64" i="3"/>
  <c r="E13" i="3"/>
  <c r="E65" i="3"/>
  <c r="E59" i="3"/>
  <c r="E7" i="3"/>
  <c r="I53" i="2"/>
  <c r="J53" i="2" s="1"/>
  <c r="I52" i="2"/>
  <c r="E166" i="3" s="1"/>
  <c r="I45" i="2"/>
  <c r="E161" i="3" s="1"/>
  <c r="I46" i="2"/>
  <c r="J46" i="2" s="1"/>
  <c r="E212" i="3" s="1"/>
  <c r="I47" i="2"/>
  <c r="J47" i="2" s="1"/>
  <c r="E213" i="3" s="1"/>
  <c r="I48" i="2"/>
  <c r="E164" i="3" s="1"/>
  <c r="I39" i="2"/>
  <c r="E157" i="3" s="1"/>
  <c r="I40" i="2"/>
  <c r="E158" i="3" s="1"/>
  <c r="I38" i="2"/>
  <c r="I28" i="2"/>
  <c r="E149" i="3" s="1"/>
  <c r="I29" i="2"/>
  <c r="E150" i="3" s="1"/>
  <c r="I30" i="2"/>
  <c r="J30" i="2" s="1"/>
  <c r="E201" i="3" s="1"/>
  <c r="I31" i="2"/>
  <c r="J31" i="2" s="1"/>
  <c r="E202" i="3" s="1"/>
  <c r="I32" i="2"/>
  <c r="E153" i="3" s="1"/>
  <c r="I17" i="2"/>
  <c r="J17" i="2" s="1"/>
  <c r="E190" i="3" s="1"/>
  <c r="I18" i="2"/>
  <c r="J18" i="2" s="1"/>
  <c r="E191" i="3" s="1"/>
  <c r="I19" i="2"/>
  <c r="J19" i="2" s="1"/>
  <c r="E192" i="3" s="1"/>
  <c r="I20" i="2"/>
  <c r="J20" i="2" s="1"/>
  <c r="E193" i="3" s="1"/>
  <c r="I21" i="2"/>
  <c r="J21" i="2" s="1"/>
  <c r="E194" i="3" s="1"/>
  <c r="I22" i="2"/>
  <c r="J22" i="2" s="1"/>
  <c r="E195" i="3" s="1"/>
  <c r="I23" i="2"/>
  <c r="J23" i="2" s="1"/>
  <c r="E196" i="3" s="1"/>
  <c r="E151" i="3"/>
  <c r="D27" i="2"/>
  <c r="E129" i="3" s="1"/>
  <c r="D28" i="2"/>
  <c r="E28" i="2" s="1"/>
  <c r="E180" i="3" s="1"/>
  <c r="D29" i="2"/>
  <c r="E131" i="3" s="1"/>
  <c r="D30" i="2"/>
  <c r="E30" i="2" s="1"/>
  <c r="E182" i="3" s="1"/>
  <c r="D31" i="2"/>
  <c r="E133" i="3" s="1"/>
  <c r="D32" i="2"/>
  <c r="E32" i="2" s="1"/>
  <c r="E184" i="3" s="1"/>
  <c r="D33" i="2"/>
  <c r="E33" i="2" s="1"/>
  <c r="E185" i="3" s="1"/>
  <c r="D34" i="2"/>
  <c r="E136" i="3" s="1"/>
  <c r="D26" i="2"/>
  <c r="E128" i="3" s="1"/>
  <c r="D17" i="2"/>
  <c r="E17" i="2" s="1"/>
  <c r="E171" i="3" s="1"/>
  <c r="D18" i="2"/>
  <c r="E18" i="2" s="1"/>
  <c r="E172" i="3" s="1"/>
  <c r="D19" i="2"/>
  <c r="E123" i="3" s="1"/>
  <c r="D20" i="2"/>
  <c r="E124" i="3" s="1"/>
  <c r="D21" i="2"/>
  <c r="E125" i="3" s="1"/>
  <c r="D22" i="2"/>
  <c r="E22" i="2" s="1"/>
  <c r="E176" i="3" s="1"/>
  <c r="E19" i="2"/>
  <c r="E173" i="3" s="1"/>
  <c r="J56" i="1"/>
  <c r="E105" i="3" s="1"/>
  <c r="I56" i="1"/>
  <c r="E53" i="3" s="1"/>
  <c r="J42" i="1"/>
  <c r="E95" i="3" s="1"/>
  <c r="I42" i="1"/>
  <c r="E43" i="3" s="1"/>
  <c r="E39" i="1"/>
  <c r="D39" i="1"/>
  <c r="E24" i="3" s="1"/>
  <c r="J36" i="1"/>
  <c r="E93" i="3" s="1"/>
  <c r="I36" i="1"/>
  <c r="J25" i="1"/>
  <c r="I25" i="1"/>
  <c r="E34" i="3" s="1"/>
  <c r="E24" i="1"/>
  <c r="E66" i="3" s="1"/>
  <c r="D24" i="1"/>
  <c r="E14" i="3" s="1"/>
  <c r="E140" i="3" l="1"/>
  <c r="J51" i="5"/>
  <c r="H16" i="7"/>
  <c r="E134" i="3"/>
  <c r="J39" i="2"/>
  <c r="E207" i="3" s="1"/>
  <c r="E162" i="3"/>
  <c r="I51" i="5"/>
  <c r="I53" i="5" s="1"/>
  <c r="I50" i="1" s="1"/>
  <c r="F35" i="7" s="1"/>
  <c r="H35" i="7" s="1"/>
  <c r="F14" i="8"/>
  <c r="I28" i="9"/>
  <c r="I42" i="9"/>
  <c r="P40" i="10"/>
  <c r="E143" i="3"/>
  <c r="H84" i="15"/>
  <c r="G84" i="15"/>
  <c r="J28" i="2"/>
  <c r="E199" i="3" s="1"/>
  <c r="J52" i="2"/>
  <c r="E216" i="3" s="1"/>
  <c r="E142" i="3"/>
  <c r="J27" i="2"/>
  <c r="E145" i="3"/>
  <c r="E21" i="2"/>
  <c r="E175" i="3" s="1"/>
  <c r="E86" i="3"/>
  <c r="H44" i="9"/>
  <c r="H46" i="9" s="1"/>
  <c r="E34" i="2"/>
  <c r="E186" i="3" s="1"/>
  <c r="J32" i="2"/>
  <c r="E203" i="3" s="1"/>
  <c r="J48" i="2"/>
  <c r="E214" i="3" s="1"/>
  <c r="E26" i="2"/>
  <c r="E178" i="3" s="1"/>
  <c r="J40" i="2"/>
  <c r="E208" i="3" s="1"/>
  <c r="I36" i="2"/>
  <c r="E155" i="3" s="1"/>
  <c r="I18" i="15"/>
  <c r="I21" i="14"/>
  <c r="H23" i="7"/>
  <c r="E33" i="5"/>
  <c r="J53" i="5" s="1"/>
  <c r="J50" i="1" s="1"/>
  <c r="F22" i="7" s="1"/>
  <c r="H22" i="7" s="1"/>
  <c r="G41" i="19"/>
  <c r="J14" i="19"/>
  <c r="J41" i="19" s="1"/>
  <c r="I48" i="16"/>
  <c r="I50" i="16" s="1"/>
  <c r="E217" i="3"/>
  <c r="E167" i="3"/>
  <c r="E144" i="3"/>
  <c r="E135" i="3"/>
  <c r="E21" i="7"/>
  <c r="E27" i="7" s="1"/>
  <c r="K29" i="8"/>
  <c r="I50" i="2"/>
  <c r="E165" i="3" s="1"/>
  <c r="E122" i="3"/>
  <c r="J38" i="2"/>
  <c r="E206" i="3" s="1"/>
  <c r="E156" i="3"/>
  <c r="F50" i="16"/>
  <c r="E139" i="3"/>
  <c r="E132" i="3"/>
  <c r="E130" i="3"/>
  <c r="E121" i="3"/>
  <c r="E27" i="2"/>
  <c r="E179" i="3" s="1"/>
  <c r="E126" i="3"/>
  <c r="E141" i="3"/>
  <c r="E152" i="3"/>
  <c r="E163" i="3"/>
  <c r="E146" i="3"/>
  <c r="I14" i="2"/>
  <c r="E138" i="3" s="1"/>
  <c r="E34" i="7"/>
  <c r="K20" i="8"/>
  <c r="J14" i="2"/>
  <c r="E188" i="3" s="1"/>
  <c r="K35" i="8"/>
  <c r="I74" i="15"/>
  <c r="F82" i="15"/>
  <c r="P23" i="10"/>
  <c r="O23" i="10"/>
  <c r="H19" i="8"/>
  <c r="K19" i="8"/>
  <c r="K23" i="8"/>
  <c r="H23" i="8"/>
  <c r="K31" i="8"/>
  <c r="K24" i="8"/>
  <c r="K34" i="8"/>
  <c r="K21" i="8"/>
  <c r="K30" i="8"/>
  <c r="K36" i="8"/>
  <c r="G48" i="10"/>
  <c r="H48" i="10"/>
  <c r="I38" i="1"/>
  <c r="E41" i="1"/>
  <c r="E77" i="3" s="1"/>
  <c r="J38" i="1"/>
  <c r="E189" i="3"/>
  <c r="H18" i="8"/>
  <c r="K18" i="8"/>
  <c r="E16" i="2"/>
  <c r="E170" i="3" s="1"/>
  <c r="D16" i="8"/>
  <c r="D41" i="1"/>
  <c r="E25" i="3" s="1"/>
  <c r="H33" i="8"/>
  <c r="K33" i="8"/>
  <c r="E31" i="2"/>
  <c r="E183" i="3" s="1"/>
  <c r="D24" i="2"/>
  <c r="E127" i="3" s="1"/>
  <c r="E76" i="3"/>
  <c r="J45" i="2"/>
  <c r="E211" i="3" s="1"/>
  <c r="E41" i="3"/>
  <c r="K32" i="8"/>
  <c r="E29" i="2"/>
  <c r="I25" i="2"/>
  <c r="E147" i="3" s="1"/>
  <c r="J29" i="2"/>
  <c r="E200" i="3" s="1"/>
  <c r="E198" i="3"/>
  <c r="K22" i="8"/>
  <c r="K28" i="8"/>
  <c r="D26" i="8"/>
  <c r="G26" i="8" s="1"/>
  <c r="H26" i="8" s="1"/>
  <c r="E20" i="2"/>
  <c r="D14" i="2"/>
  <c r="E119" i="3" s="1"/>
  <c r="E40" i="7" l="1"/>
  <c r="J36" i="2"/>
  <c r="E205" i="3" s="1"/>
  <c r="F84" i="15"/>
  <c r="I82" i="15"/>
  <c r="I84" i="15" s="1"/>
  <c r="J50" i="2"/>
  <c r="E215" i="3" s="1"/>
  <c r="I44" i="9"/>
  <c r="I46" i="9" s="1"/>
  <c r="I50" i="9" s="1"/>
  <c r="H50" i="9"/>
  <c r="F34" i="7"/>
  <c r="F40" i="7" s="1"/>
  <c r="H40" i="7" s="1"/>
  <c r="J48" i="1"/>
  <c r="J61" i="1" s="1"/>
  <c r="F21" i="7"/>
  <c r="H21" i="7" s="1"/>
  <c r="E100" i="3"/>
  <c r="E94" i="3"/>
  <c r="G16" i="8"/>
  <c r="G14" i="8" s="1"/>
  <c r="D14" i="8"/>
  <c r="O43" i="10"/>
  <c r="P43" i="10"/>
  <c r="P48" i="10" s="1"/>
  <c r="O47" i="10" s="1"/>
  <c r="E42" i="3"/>
  <c r="D12" i="2"/>
  <c r="E118" i="3" s="1"/>
  <c r="E24" i="2"/>
  <c r="E177" i="3" s="1"/>
  <c r="E181" i="3"/>
  <c r="J25" i="2"/>
  <c r="J12" i="2" s="1"/>
  <c r="E187" i="3" s="1"/>
  <c r="I12" i="2"/>
  <c r="E137" i="3" s="1"/>
  <c r="E14" i="2"/>
  <c r="E174" i="3"/>
  <c r="I48" i="1"/>
  <c r="E48" i="3"/>
  <c r="I44" i="2"/>
  <c r="H16" i="8" l="1"/>
  <c r="H14" i="8" s="1"/>
  <c r="H34" i="7"/>
  <c r="E99" i="3"/>
  <c r="F27" i="7"/>
  <c r="H27" i="7" s="1"/>
  <c r="O48" i="10"/>
  <c r="E197" i="3"/>
  <c r="E169" i="3"/>
  <c r="E12" i="2"/>
  <c r="E168" i="3" s="1"/>
  <c r="J63" i="1"/>
  <c r="E108" i="3"/>
  <c r="E160" i="3"/>
  <c r="I42" i="2"/>
  <c r="J44" i="2"/>
  <c r="E47" i="3"/>
  <c r="I61" i="1"/>
  <c r="E109" i="3" l="1"/>
  <c r="E210" i="3"/>
  <c r="J42" i="2"/>
  <c r="E159" i="3"/>
  <c r="I34" i="2"/>
  <c r="E154" i="3" s="1"/>
  <c r="E56" i="3"/>
  <c r="I63" i="1"/>
  <c r="E57" i="3" l="1"/>
  <c r="J34" i="2"/>
  <c r="E204" i="3" s="1"/>
  <c r="E209" i="3"/>
</calcChain>
</file>

<file path=xl/sharedStrings.xml><?xml version="1.0" encoding="utf-8"?>
<sst xmlns="http://schemas.openxmlformats.org/spreadsheetml/2006/main" count="1116" uniqueCount="478">
  <si>
    <t>Estado de Situación Financiera</t>
  </si>
  <si>
    <t>(Pesos)</t>
  </si>
  <si>
    <t>Sector:</t>
  </si>
  <si>
    <t>Fecha:</t>
  </si>
  <si>
    <t>Ente Público: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</si>
  <si>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</si>
  <si>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</si>
  <si>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</si>
  <si>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</si>
  <si>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</si>
  <si>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</si>
  <si>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</si>
  <si>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</si>
  <si>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</si>
  <si>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</si>
  <si>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</si>
  <si>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</si>
  <si>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</si>
  <si>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</si>
  <si>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</si>
  <si>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</si>
  <si>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</si>
  <si>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</si>
  <si>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</si>
  <si>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</si>
  <si>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</si>
  <si>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</si>
  <si>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</si>
  <si>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</si>
  <si>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</si>
  <si>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</si>
  <si>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</si>
  <si>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</si>
  <si>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</si>
  <si>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</si>
  <si>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</si>
  <si>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</si>
  <si>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</si>
  <si>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</si>
  <si>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</si>
  <si>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</si>
  <si>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</si>
  <si>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</si>
  <si>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</si>
  <si>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</si>
  <si>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</si>
  <si>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</si>
  <si>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</si>
  <si>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</si>
  <si>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</si>
  <si>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</si>
  <si>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</si>
  <si>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</si>
  <si>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</si>
  <si>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</si>
  <si>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</si>
  <si>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</si>
  <si>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</si>
  <si>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</si>
  <si>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</si>
  <si>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</si>
  <si>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</si>
  <si>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</si>
  <si>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</si>
  <si>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Nombre:</t>
  </si>
  <si>
    <t>Cargo:</t>
  </si>
  <si>
    <t>Estado de Cambios en la Situación Financiera</t>
  </si>
  <si>
    <t>Origen</t>
  </si>
  <si>
    <t>Aplicación</t>
  </si>
  <si>
    <t>Activo</t>
  </si>
  <si>
    <t>Pasivo</t>
  </si>
  <si>
    <t>EF</t>
  </si>
  <si>
    <t>ECSF</t>
  </si>
  <si>
    <t>Edo. Financiero</t>
  </si>
  <si>
    <t>Autorizó</t>
  </si>
  <si>
    <t>Elaboró</t>
  </si>
  <si>
    <t>Concepto</t>
  </si>
  <si>
    <t>CONCEPTO</t>
  </si>
  <si>
    <t>Bajo protesta de decir verdad declaramos que los Estados Financieros y sus Notas son razonablemente correctos y responsabilidad del emisor</t>
  </si>
  <si>
    <t>¡ERROR!</t>
  </si>
  <si>
    <t>Exceso o Insuficiencia en la Actualización de la Hacienda Pública/Patrimonio</t>
  </si>
  <si>
    <t>Estado de Actividades</t>
  </si>
  <si>
    <t>INGRESOS Y OTROS BENEFICIOS</t>
  </si>
  <si>
    <t>GASTOS Y OTRAS PÉRDIDAS</t>
  </si>
  <si>
    <t>Ingresos de la Gestión</t>
  </si>
  <si>
    <t>Gastos de  Funcionamiento</t>
  </si>
  <si>
    <t>Impuestos</t>
  </si>
  <si>
    <t xml:space="preserve">Servicios Personales  </t>
  </si>
  <si>
    <t xml:space="preserve">Cuotas y Aportaciones de Seguridad Social </t>
  </si>
  <si>
    <t>Materiales y Suministros</t>
  </si>
  <si>
    <t>Contribuciones de Mejoras</t>
  </si>
  <si>
    <t>Servicios Generales</t>
  </si>
  <si>
    <t>Derechos</t>
  </si>
  <si>
    <t>Productos de Tipo Corriente</t>
  </si>
  <si>
    <t>Aprovechamientos de Tipo Corriente</t>
  </si>
  <si>
    <t>Transferencias Internas y Asignaciones al Sector Público</t>
  </si>
  <si>
    <t>Ingresos por Venta de Bienes y Servicios</t>
  </si>
  <si>
    <t>Transferencias al Resto del Sector Público</t>
  </si>
  <si>
    <t>Ingresos no Comprendidos en las Fracciones de la Ley de Ingresos Causados en Ejercicios Fiscales Anteriores Pendientes de Liquidación o Pago</t>
  </si>
  <si>
    <t>Subsidios y Subvenciones</t>
  </si>
  <si>
    <t>Ayudas Sociales</t>
  </si>
  <si>
    <t>Participaciones, Aportaciones, Transferencias, Asignaciones, Subsidios y Otras Ayudas</t>
  </si>
  <si>
    <t>Pensiones y Jubilaciones</t>
  </si>
  <si>
    <t>Participaciones y Aportaciones</t>
  </si>
  <si>
    <t>Transferencias a Fideicomisos, Mandatos y Contratos Análogos</t>
  </si>
  <si>
    <t>Transferencias a la Seguridad Social</t>
  </si>
  <si>
    <t>Donativos</t>
  </si>
  <si>
    <t>Otros Ingresos y Beneficios</t>
  </si>
  <si>
    <t>Transferencias al Exterior</t>
  </si>
  <si>
    <t xml:space="preserve">Ingresos Financieros  </t>
  </si>
  <si>
    <t>Incremento por Variación de Inventarios</t>
  </si>
  <si>
    <t>Disminución del Exceso de Estimaciones por Pérdida o Deterioro u Obsolescencia</t>
  </si>
  <si>
    <t>Participaciones</t>
  </si>
  <si>
    <t>Disminución del Exceso de Provisiones</t>
  </si>
  <si>
    <t>Otros Ingresos y Beneficios Varios</t>
  </si>
  <si>
    <t>Convenios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</si>
  <si>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</si>
  <si>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</si>
  <si>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</si>
  <si>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</si>
  <si>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</si>
  <si>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</si>
  <si>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</si>
  <si>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</si>
  <si>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</si>
  <si>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</si>
  <si>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</si>
  <si>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Provisiones</t>
  </si>
  <si>
    <t>Otros Gastos</t>
  </si>
  <si>
    <t>Inversión Pública</t>
  </si>
  <si>
    <t xml:space="preserve">Inversión Pública no Capitalizable </t>
  </si>
  <si>
    <t>Total de Gastos y Otras Pérdidas</t>
  </si>
  <si>
    <t>Resultados del Ejercicio  (Ahorro/Desahorro)</t>
  </si>
  <si>
    <t>Estado de Variación en la Hacienda Pública</t>
  </si>
  <si>
    <t>(pesos)</t>
  </si>
  <si>
    <t xml:space="preserve"> </t>
  </si>
  <si>
    <t>Hacienda Pública/Patrimonio Generado de Ejercicios Anteriores</t>
  </si>
  <si>
    <t>Hacienda Pública/Patrimonio Generado del Ejercicio</t>
  </si>
  <si>
    <t>Ajustes por Cambios de Valor</t>
  </si>
  <si>
    <t>TOTAL</t>
  </si>
  <si>
    <t xml:space="preserve">Patrimonio Neto Inicial Ajustado del Ejercicio </t>
  </si>
  <si>
    <t xml:space="preserve">Aportaciones </t>
  </si>
  <si>
    <t>Actualización de la Hacienda Pública/Patrimonio</t>
  </si>
  <si>
    <t>Variaciones de la Hacienda Pública/Patrimonio Neto del Ejercicio</t>
  </si>
  <si>
    <t>Resultados del Ejercicio (Ahorro/Desahorro)</t>
  </si>
  <si>
    <t xml:space="preserve">Revalúos  </t>
  </si>
  <si>
    <t>Cambios en la Hacienda Pública/Patrimonio Neto del Ejercicio 2013</t>
  </si>
  <si>
    <t>Estado Analítico del Activo</t>
  </si>
  <si>
    <t>Saldo Inicial</t>
  </si>
  <si>
    <t>Cargos del Periodo</t>
  </si>
  <si>
    <t>Abonos del Periodo</t>
  </si>
  <si>
    <t>Saldo Final</t>
  </si>
  <si>
    <t>Variación del Periodo</t>
  </si>
  <si>
    <t>4 =(1+2-3)</t>
  </si>
  <si>
    <t>(4-1)</t>
  </si>
  <si>
    <t xml:space="preserve">Bienes Muebles </t>
  </si>
  <si>
    <t>Estado Analítico de la Deuda y Otros Pasivos</t>
  </si>
  <si>
    <t>Denominación de las Deudas</t>
  </si>
  <si>
    <t xml:space="preserve">Moneda de Contratación  </t>
  </si>
  <si>
    <t>Institución o País Acreedor</t>
  </si>
  <si>
    <t>Saldo Inicial del Periodo</t>
  </si>
  <si>
    <t>Saldo Final del Periodo</t>
  </si>
  <si>
    <t>DEUDA PÚBLICA</t>
  </si>
  <si>
    <t xml:space="preserve">Corto Plazo               </t>
  </si>
  <si>
    <t>Deuda Interna</t>
  </si>
  <si>
    <t>Instituciones de Crédito</t>
  </si>
  <si>
    <t>Títulos y Valores</t>
  </si>
  <si>
    <t>Arrendamientos Financieros</t>
  </si>
  <si>
    <t>Deuda Externa</t>
  </si>
  <si>
    <t>Organismos Financieros Internacionales</t>
  </si>
  <si>
    <t>Deuda Bilateral</t>
  </si>
  <si>
    <t xml:space="preserve">              Subtotal a Corto Plazo</t>
  </si>
  <si>
    <t xml:space="preserve">Largo Plazo           </t>
  </si>
  <si>
    <t xml:space="preserve">                Subtotal a Largo Plazo</t>
  </si>
  <si>
    <t>Otros Pasivos</t>
  </si>
  <si>
    <t xml:space="preserve">                Total Deuda y Otros Pasivos</t>
  </si>
  <si>
    <t>Estado de Flujos de Efectivo</t>
  </si>
  <si>
    <t>Flujos de Efectivo de las Actividades de Gestión</t>
  </si>
  <si>
    <t xml:space="preserve">Flujos de Efectivo de las Actividades de Inversión </t>
  </si>
  <si>
    <t>Contribuciones de mejoras</t>
  </si>
  <si>
    <t>Flujos Netos de Efectivo por Actividades de Inversión</t>
  </si>
  <si>
    <t>Flujo de Efectivo de las Actividades de Financiamiento</t>
  </si>
  <si>
    <t>Servicios Personales</t>
  </si>
  <si>
    <t>Endeudamiento Neto</t>
  </si>
  <si>
    <t xml:space="preserve">   Interno</t>
  </si>
  <si>
    <t>Transferencias al resto del Sector Público</t>
  </si>
  <si>
    <t xml:space="preserve">   Externo</t>
  </si>
  <si>
    <t xml:space="preserve">Subsidios y Subvenciones </t>
  </si>
  <si>
    <t>Servicios de la Deuda</t>
  </si>
  <si>
    <t xml:space="preserve">Participaciones </t>
  </si>
  <si>
    <t>Flujos Netos de Efectivo por Actividades de Operación</t>
  </si>
  <si>
    <t xml:space="preserve">Incremento/Disminución Neta en el Efectivo y Equivalentes al Efectivo </t>
  </si>
  <si>
    <t>Cuenta  Pública 2014</t>
  </si>
  <si>
    <t>Cuenta Pública 2014</t>
  </si>
  <si>
    <t>Al 31 de diciembre de 2014 y 2013</t>
  </si>
  <si>
    <t>Del 1o. de enero al 31 de diciembre de 2014 y 2013</t>
  </si>
  <si>
    <t>Total del  Pasivo</t>
  </si>
  <si>
    <t>Total del Activo</t>
  </si>
  <si>
    <t>Total del  Pasivo y Hacienda Pública / Patrimonio</t>
  </si>
  <si>
    <t>Hacienda Pública/Patrimonio Neto Final del Ejercicio 2013</t>
  </si>
  <si>
    <t>Saldo Neto en la Hacienda Pública / Patrimonio 2014</t>
  </si>
  <si>
    <t>Efectivo y Equivalente al Efectivo al Inicio del Ejericio</t>
  </si>
  <si>
    <t>Efectivo y Equivalente al Efectivo al Final del Ejericio</t>
  </si>
  <si>
    <t>Transferencia, Asignaciones, Subsidios y Otras ayudas</t>
  </si>
  <si>
    <t>Transferencia, Asignaciones, Subsidios y Otras Ayudas</t>
  </si>
  <si>
    <t>Aumento por Insuficiencia de Estimaciones por Pérdida o Deterioro y Obsolescencia</t>
  </si>
  <si>
    <t>Cuotas y Aportaciones de Seguridad Social</t>
  </si>
  <si>
    <t>Transferencias, Asignaciones y Subsidios y Otras Ayudas</t>
  </si>
  <si>
    <t>Otros Orígenes de Operación</t>
  </si>
  <si>
    <t>Otras Aplicaciones de Operación</t>
  </si>
  <si>
    <t xml:space="preserve">Otros Orígenes de Inversión </t>
  </si>
  <si>
    <t>Otras Aplicaciones de Inversión</t>
  </si>
  <si>
    <t xml:space="preserve">   Otras Aplicaciones de Financiamiento</t>
  </si>
  <si>
    <t xml:space="preserve">   Otros Orígenes de Financiamiento</t>
  </si>
  <si>
    <t>Estado Analítico de Ingresos</t>
  </si>
  <si>
    <t>Del 1 de enero al 31 de diciembre de 2014</t>
  </si>
  <si>
    <t>Rubro de Ingresos</t>
  </si>
  <si>
    <t>Ingreso</t>
  </si>
  <si>
    <t>Diferencia</t>
  </si>
  <si>
    <t>Estimado</t>
  </si>
  <si>
    <t>Ampliaciones y Reducciones</t>
  </si>
  <si>
    <t>Modificado</t>
  </si>
  <si>
    <t>Devengado</t>
  </si>
  <si>
    <t>Recaudado</t>
  </si>
  <si>
    <t>(1)</t>
  </si>
  <si>
    <t>(2)</t>
  </si>
  <si>
    <t>(3= 1 + 2)</t>
  </si>
  <si>
    <t>(4)</t>
  </si>
  <si>
    <t>(5)</t>
  </si>
  <si>
    <t>Productos</t>
  </si>
  <si>
    <t>Corriente</t>
  </si>
  <si>
    <t>Capital</t>
  </si>
  <si>
    <t>Aprovechamientos</t>
  </si>
  <si>
    <t>Ingresos por Ventas de Bienes y Servicios</t>
  </si>
  <si>
    <t>Transferencias, Asignaciones, Subsidios y Otras Ayudas</t>
  </si>
  <si>
    <t>Ingresos Derivados de Financiamientos</t>
  </si>
  <si>
    <t>Total</t>
  </si>
  <si>
    <t>Estado Analítico de Ingresos
Por Fuente de Financiamiento</t>
  </si>
  <si>
    <t>Ingresos del Gobierno</t>
  </si>
  <si>
    <t>Ingresos de Organismos y Empresas</t>
  </si>
  <si>
    <t>Ingresos derivados de financiamiento</t>
  </si>
  <si>
    <t>(6 = 5 - 1 )</t>
  </si>
  <si>
    <t>Estado Analítico del Ejercicio del Presupuesto de Egresos</t>
  </si>
  <si>
    <t>Clasificación Administrativa</t>
  </si>
  <si>
    <t>Egresos</t>
  </si>
  <si>
    <t>Subejercicio</t>
  </si>
  <si>
    <t>Aprobado</t>
  </si>
  <si>
    <t>Ampliaciones/ (Reducciones)</t>
  </si>
  <si>
    <t>Pagado</t>
  </si>
  <si>
    <t>3 = (1 + 2 )</t>
  </si>
  <si>
    <t>6 = ( 3 - 4 )</t>
  </si>
  <si>
    <t>Total del Gasto</t>
  </si>
  <si>
    <t>Clasificación Económica (por Tipo de Gasto)</t>
  </si>
  <si>
    <t xml:space="preserve">Egresos </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</si>
  <si>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</si>
  <si>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</si>
  <si>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</si>
  <si>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</si>
  <si>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</si>
  <si>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</si>
  <si>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</si>
  <si>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</si>
  <si>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</si>
  <si>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</si>
  <si>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</si>
  <si>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</si>
  <si>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</si>
  <si>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</si>
  <si>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</si>
  <si>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</si>
  <si>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</si>
  <si>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</si>
  <si>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</si>
  <si>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</si>
  <si>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</si>
  <si>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</si>
  <si>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</si>
  <si>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</si>
  <si>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</si>
  <si>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</si>
  <si>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</si>
  <si>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</si>
  <si>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Clasificación por Objeto del Gsto (Capítulo y Concepto)</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</si>
  <si>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</si>
  <si>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</si>
  <si>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</si>
  <si>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</si>
  <si>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</si>
  <si>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</si>
  <si>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</si>
  <si>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</si>
  <si>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</si>
  <si>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</si>
  <si>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</si>
  <si>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</si>
  <si>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</si>
  <si>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</si>
  <si>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</si>
  <si>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</si>
  <si>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</si>
  <si>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</si>
  <si>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</si>
  <si>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</si>
  <si>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</si>
  <si>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</si>
  <si>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</si>
  <si>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</si>
  <si>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Funcional (Finalidad y Función)</t>
  </si>
  <si>
    <t>Del 1 de enero al 31 de diciembre 2014</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</si>
  <si>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</si>
  <si>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</si>
  <si>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</si>
  <si>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</si>
  <si>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</si>
  <si>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</si>
  <si>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</si>
  <si>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</si>
  <si>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</si>
  <si>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</si>
  <si>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</si>
  <si>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</si>
  <si>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</si>
  <si>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</si>
  <si>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</si>
  <si>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</si>
  <si>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</si>
  <si>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</si>
  <si>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</si>
  <si>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</si>
  <si>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</si>
  <si>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</si>
  <si>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</si>
  <si>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</si>
  <si>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</si>
  <si>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</si>
  <si>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</si>
  <si>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</si>
  <si>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</si>
  <si>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</si>
  <si>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</si>
  <si>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</si>
  <si>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</si>
  <si>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Amortización</t>
  </si>
  <si>
    <t xml:space="preserve">Endeudamiento Neto </t>
  </si>
  <si>
    <t>A</t>
  </si>
  <si>
    <t>B</t>
  </si>
  <si>
    <t>C = A - B</t>
  </si>
  <si>
    <t>Créditos Bancarios</t>
  </si>
  <si>
    <t>Total Créditos Bancarios</t>
  </si>
  <si>
    <t>Otros Instrumentos de Deuda</t>
  </si>
  <si>
    <t>Total Otros Instrumentos de Deuda</t>
  </si>
  <si>
    <t>Intereses de la Deuda</t>
  </si>
  <si>
    <t>Total de Intereses de Créditos Bancarios</t>
  </si>
  <si>
    <t>Total de Intereses de Otros Instrumentos de Deuda</t>
  </si>
  <si>
    <t>Gasto por Categoría Programática</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</si>
  <si>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</si>
  <si>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</si>
  <si>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</si>
  <si>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</si>
  <si>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</si>
  <si>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</si>
  <si>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</si>
  <si>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</si>
  <si>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</si>
  <si>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</si>
  <si>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</si>
  <si>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</si>
  <si>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</si>
  <si>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</si>
  <si>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</si>
  <si>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</si>
  <si>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</si>
  <si>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</si>
  <si>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</si>
  <si>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</si>
  <si>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</si>
  <si>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</si>
  <si>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</si>
  <si>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</si>
  <si>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</si>
  <si>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</si>
  <si>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</si>
  <si>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</si>
  <si>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</si>
  <si>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</si>
  <si>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Indicadores de Postura Fiscal</t>
  </si>
  <si>
    <r>
      <t xml:space="preserve">Pagado </t>
    </r>
    <r>
      <rPr>
        <b/>
        <vertAlign val="superscript"/>
        <sz val="8"/>
        <color theme="0"/>
        <rFont val="Arial"/>
        <family val="2"/>
      </rPr>
      <t>3</t>
    </r>
  </si>
  <si>
    <t>I. Ingresos Presupuestarios (I=1+2)</t>
  </si>
  <si>
    <r>
      <t xml:space="preserve">     1. Ingresos del Gobierno de la Entidad Federativa </t>
    </r>
    <r>
      <rPr>
        <b/>
        <vertAlign val="superscript"/>
        <sz val="8"/>
        <color theme="1"/>
        <rFont val="Calibri"/>
        <family val="2"/>
      </rPr>
      <t>1</t>
    </r>
  </si>
  <si>
    <r>
      <t xml:space="preserve">     2. Ingresos del Sector Paraestatal </t>
    </r>
    <r>
      <rPr>
        <b/>
        <vertAlign val="superscript"/>
        <sz val="8"/>
        <color theme="1"/>
        <rFont val="Arial"/>
        <family val="2"/>
      </rPr>
      <t>1</t>
    </r>
  </si>
  <si>
    <t>II. Egresos Presupuestarios (II=3+4)</t>
  </si>
  <si>
    <r>
      <t xml:space="preserve">        3. Egresos del Gobierno de la Entidad Federativa </t>
    </r>
    <r>
      <rPr>
        <b/>
        <vertAlign val="superscript"/>
        <sz val="8"/>
        <color theme="1"/>
        <rFont val="Arial"/>
        <family val="2"/>
      </rPr>
      <t>2</t>
    </r>
  </si>
  <si>
    <r>
      <t xml:space="preserve">          4. Egresos del Sector Paraestatal </t>
    </r>
    <r>
      <rPr>
        <b/>
        <vertAlign val="superscript"/>
        <sz val="8"/>
        <color theme="1"/>
        <rFont val="Arial"/>
        <family val="2"/>
      </rPr>
      <t>2</t>
    </r>
  </si>
  <si>
    <t xml:space="preserve">  III. Balance Presupuestario (Superávit o Déficit) (III = I - II)</t>
  </si>
  <si>
    <t xml:space="preserve">     III. Balance presupuestario (Superávit o Déficit)</t>
  </si>
  <si>
    <t xml:space="preserve">    IV. Intereses, Comisiones y Gastos de la Deuda</t>
  </si>
  <si>
    <t xml:space="preserve"> V. Balance Primario ( Superávit o Déficit) (V= III - IV)</t>
  </si>
  <si>
    <t xml:space="preserve">    A. Financiamiento</t>
  </si>
  <si>
    <t xml:space="preserve">    B.  Amortización de la deuda</t>
  </si>
  <si>
    <t>C. Endeudamiento ó desendeudamiento (C = A - B)</t>
  </si>
  <si>
    <t>1 Los Ingresos que se presentan son los ingresos presupuestario totales sin incluir los ingresos por financiamientos. Los Ingresos del Gobierno de la Entidad Federativa corresponden a los del Poder Ejecutivo, Legislativo Judicial y Autónomos</t>
  </si>
  <si>
    <t>2 Los egresos que se presentan son los egresos presupuestarios totales sin incluir los egresos por amortización. Los egresos del Gobierno de la Entidad Federativa corresponden a los del Poder Ejecutivo, Legislativo, Judicial y Órganos Autónomos</t>
  </si>
  <si>
    <t>3 Para Ingresos se reportan los ingresos recaudados; para egresos se reportan los egresos pagados</t>
  </si>
  <si>
    <t>Relación de cuentas bancarias productivas específicas</t>
  </si>
  <si>
    <t>Fondo, Programa o Convenio</t>
  </si>
  <si>
    <t>Datos de la Cuenta Bancaria</t>
  </si>
  <si>
    <t>Institución Bancaria</t>
  </si>
  <si>
    <t>Número de Cuenta</t>
  </si>
  <si>
    <t>Del 1 de enero al 31 de diciembre de 2014 y 2013</t>
  </si>
  <si>
    <t xml:space="preserve"> Instituto de Servicios Registrales y Catastrales del Estado de Morelos</t>
  </si>
  <si>
    <t>Instituto de Servicios Registrales y Catastrales del Estado de Morelos</t>
  </si>
  <si>
    <t>Lic. Alfredo García Reynoso</t>
  </si>
  <si>
    <t>C.P. Cecilia Lucio Escobedo</t>
  </si>
  <si>
    <t>Director General del Instituto de Servicios Registrales y Catastrales del Estado de Morelos</t>
  </si>
  <si>
    <t>Subdirectora Financiera del Instituto de Servicios Registrales y Catastrales del Estado de Morelos</t>
  </si>
  <si>
    <t>N / A</t>
  </si>
  <si>
    <t>ESTE FORMATO NO APLICA</t>
  </si>
  <si>
    <t xml:space="preserve">           Instituto de Servicios Registrales y Catastrales del Estado de Morelos</t>
  </si>
  <si>
    <t>Informe de Pasivos Contingentes</t>
  </si>
  <si>
    <t>Del 1° de enero al 31 de Diciembre de 2014</t>
  </si>
  <si>
    <t xml:space="preserve">En cumplimiento a lo dispuesto por los artículos 46, fracción I, inciso d y 52 de la Ley General de Contabilidad Gubernamental, en relación al Informe Sobre Pasivos Contingentes, se aclara que este Instituto de Servicios Registrales y Catastrales del Estado de Morelos, no tiene pasivos contingentes que deriven de alguna obligación posible presente o futura, cuya existencia y/o realización sea incierta, y en consecuencia no le es aplicable el Informe sobre pasivos contingentes. Lo anterior, de conformidad con lo establecido en el capítulo VII, numeral III, inciso g) del Manual de Contabilidad Gubernamental emitido por el CONAC.
</t>
  </si>
  <si>
    <t xml:space="preserve">             INSTITUTO DE SERVICIOS REGISTRALES Y CATASTRALES DEL ESTADO DE MORELOS</t>
  </si>
  <si>
    <t>1. NOTAS AL ESTADO DE SITUACION FINANCIERA</t>
  </si>
  <si>
    <t>ACTIVO</t>
  </si>
  <si>
    <t>EFECTIVO Y EQUIVALENTES</t>
  </si>
  <si>
    <r>
      <t xml:space="preserve">1. CAJA. </t>
    </r>
    <r>
      <rPr>
        <sz val="10"/>
        <color theme="1"/>
        <rFont val="Arial"/>
        <family val="2"/>
      </rPr>
      <t>EL SALDO DE LA CUENTA ESTA INTEGRADO DE LA FORMA SIGUIENTE:</t>
    </r>
  </si>
  <si>
    <t>NUMERO DE CUENTA</t>
  </si>
  <si>
    <t>TIPO DE CUENTA</t>
  </si>
  <si>
    <t>SALDO</t>
  </si>
  <si>
    <t>FONDO REVOLVENTE</t>
  </si>
  <si>
    <t>SUMA</t>
  </si>
  <si>
    <r>
      <t xml:space="preserve">2. BANCOS. </t>
    </r>
    <r>
      <rPr>
        <sz val="10"/>
        <color theme="1"/>
        <rFont val="Arial"/>
        <family val="2"/>
      </rPr>
      <t>EL SALDO DE LA CUENTA ESTA INTEGRADO DE LA FORMA SIGUIENTE:</t>
    </r>
  </si>
  <si>
    <t>CUENTA DEL GASTO</t>
  </si>
  <si>
    <t>CUENTA DE CHEQUES</t>
  </si>
  <si>
    <t>DESCRIPCION</t>
  </si>
  <si>
    <t>MINISTRACIONES DEL GOBIERNO DEL ESTADO</t>
  </si>
  <si>
    <t>GOBIERNO DEL ESTADO PIPE 2013</t>
  </si>
  <si>
    <r>
      <rPr>
        <b/>
        <sz val="10"/>
        <color theme="1"/>
        <rFont val="Arial"/>
        <family val="2"/>
      </rPr>
      <t>4. VALORES EN GARANTÍA</t>
    </r>
    <r>
      <rPr>
        <sz val="10"/>
        <color theme="1"/>
        <rFont val="Arial"/>
        <family val="2"/>
      </rPr>
      <t>. REPRESENTA VALORES EN GARANTÍA CON TELCEL Y CON CFE.</t>
    </r>
  </si>
  <si>
    <t>TELCEL</t>
  </si>
  <si>
    <t>COMISION FEDERAL DE ELECTRICIDAD</t>
  </si>
  <si>
    <t>ACTIVO NO CIRCULANTE</t>
  </si>
  <si>
    <t>BIENES INMUEBLES</t>
  </si>
  <si>
    <t>EDIFICIOS NO HABITACIONALES</t>
  </si>
  <si>
    <t>BIENES MUEBLES</t>
  </si>
  <si>
    <t>MOBILIARIO Y EQUIPO DE ADMINISTRACIÓN</t>
  </si>
  <si>
    <t>EQUIPO DE TRANSPORTE</t>
  </si>
  <si>
    <t>ACTIVOS INTANGIBLES</t>
  </si>
  <si>
    <t>COLECCIONES, OBRAS DE ARTE Y OBJETOS VALIOSOS</t>
  </si>
  <si>
    <t>PASIVO CIRCULANTE</t>
  </si>
  <si>
    <t>CUENTAS POR PAGAR A CORTO PLAZO</t>
  </si>
  <si>
    <t>GOBIERNO DEL ESTADO. SUELDOS POR PAGAR</t>
  </si>
  <si>
    <t>TELEFONOS DE MEXICO</t>
  </si>
  <si>
    <t>GOBIERNO DEL ESTADO 2% SOBRE NÓMINA 2014</t>
  </si>
  <si>
    <t>RADIOMOVIL DIPSA SA DE CV</t>
  </si>
  <si>
    <t>PATRIMONIO</t>
  </si>
  <si>
    <r>
      <t>7.</t>
    </r>
    <r>
      <rPr>
        <sz val="10"/>
        <color rgb="FF000000"/>
        <rFont val="Arial"/>
        <family val="2"/>
      </rPr>
      <t xml:space="preserve"> SE ENCUENTRA INTREGRADO POR EL PATRIMONIO Y EL RESULTADO DEL EJERCICIO (ES EL MONTO DEL RESULTADO DEL EJERCICIO TANTO DE LOS INGRESOS Y GASTOS QUE HAN SIDO REGISTRADOS).</t>
    </r>
  </si>
  <si>
    <t>RUBRO</t>
  </si>
  <si>
    <t>RESULTADOS DE EJERCICIO AHORRO/DESAHORRO</t>
  </si>
  <si>
    <t>RESULTADO DE EJERCICIOS ANTERIORES</t>
  </si>
  <si>
    <t>2. NOTAS AL ESTADO DE ACTIVIDADES</t>
  </si>
  <si>
    <r>
      <t xml:space="preserve">8. </t>
    </r>
    <r>
      <rPr>
        <sz val="10"/>
        <color theme="1"/>
        <rFont val="Arial"/>
        <family val="2"/>
      </rPr>
      <t xml:space="preserve">EL RUBRO DE INGRESOS ESTA INTEGRADO POR LAS PARTICIPACIONES Y SUBSIDIOS POR PARTE DE GOBIERNO DEL ESTADO. </t>
    </r>
  </si>
  <si>
    <t>PARTICIPACIONES GOBIERNO DEL ESTADO  2014</t>
  </si>
  <si>
    <t>PRODUCTOS FINANCIEROS</t>
  </si>
  <si>
    <t>SUBSIDIOS</t>
  </si>
  <si>
    <r>
      <t>9.</t>
    </r>
    <r>
      <rPr>
        <sz val="10"/>
        <color rgb="FF000000"/>
        <rFont val="Arial"/>
        <family val="2"/>
      </rPr>
      <t xml:space="preserve"> LOS GASTOS CORRESPONDEN A LA OPERACIÓN Y MANTENIMIENTO DEL INSTITUTO POR LO QUE CORRESPONDE A ESTE MES. </t>
    </r>
  </si>
  <si>
    <t>SERVICIOS PERSONALES</t>
  </si>
  <si>
    <t>MATERIALES Y SUMINISTROS</t>
  </si>
  <si>
    <t>SERVICIOS GENERALES</t>
  </si>
  <si>
    <t>3. NOTAS A LOS ESTADOS DE VARIACIONES DE PATRIMONIO</t>
  </si>
  <si>
    <r>
      <t>10.</t>
    </r>
    <r>
      <rPr>
        <sz val="10"/>
        <color rgb="FF000000"/>
        <rFont val="Arial"/>
        <family val="2"/>
      </rPr>
      <t xml:space="preserve"> SE ENCUENTRA INTREGRADO POR EL RESULTADO DEL EJERCICIO. ES DECIR ES EL MONTO DEL RESULTADO DEL EJERCICIO TANTO DE LOS INGRESOS Y GASTOS QUE HAN SIDO REGISTRADOS </t>
    </r>
  </si>
  <si>
    <r>
      <t xml:space="preserve">3. DEUDORES DIVERSOS.  </t>
    </r>
    <r>
      <rPr>
        <sz val="10"/>
        <color theme="1"/>
        <rFont val="Arial"/>
        <family val="2"/>
      </rPr>
      <t>EL RUBRO DE DEUDORES DIVERSOS AL CIERRE DEL MES PRESENTA UN SALDO 3´572,142 PESOS</t>
    </r>
  </si>
  <si>
    <r>
      <t xml:space="preserve">5. BIENES INMUEBLES/MUEBLES: </t>
    </r>
    <r>
      <rPr>
        <sz val="10"/>
        <color theme="1"/>
        <rFont val="Arial"/>
        <family val="2"/>
      </rPr>
      <t>EL RUBRO DE BIENES MUEBLES AL CIERRE DEL MES PRESENTA UN SALDO DE:  $46'014,534 PESOS</t>
    </r>
  </si>
  <si>
    <r>
      <t xml:space="preserve">6. PROVEEDORES: </t>
    </r>
    <r>
      <rPr>
        <sz val="10"/>
        <color theme="1"/>
        <rFont val="Arial"/>
        <family val="2"/>
      </rPr>
      <t>EL RUBRO DE PROVEEDORES AL 31 DE DICIEMBRE DEL 2014, PRESENTA UN SALDO DE $3´384,535 PESOS.</t>
    </r>
  </si>
  <si>
    <t>APERTUM FIRM CONSULTORES</t>
  </si>
  <si>
    <t xml:space="preserve">                   NOTAS AJUSTADOS  2014</t>
  </si>
  <si>
    <t>=</t>
  </si>
  <si>
    <t xml:space="preserve"> Instituto de Servicios Registrales y Catastrales del Estado de Morelos </t>
  </si>
  <si>
    <t>Ingresos excedentes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</si>
</sst>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General_)"/>
    <numFmt numFmtId="165" formatCode="0_ ;\-0\ "/>
    <numFmt numFmtId="166" formatCode="#,##0_ ;\-#,##0\ "/>
    <numFmt numFmtId="167" formatCode="_-* #,##0_-;\-* #,##0_-;_-* &quot;-&quot;??_-;_-@_-"/>
  </numFmts>
  <fonts count="63">
    <font>
      <sz val="11"/>
      <color theme="1"/>
      <name val="Calibri"/>
      <family val="2"/>
      <scheme val="minor"/>
    </font>
    <font>
      <sz val="8"/>
      <name val="Arial"/>
      <family val="2"/>
    </font>
    <font>
      <b/>
      <sz val="9"/>
      <name val="Arial"/>
      <family val="2"/>
    </font>
    <font>
      <sz val="10"/>
      <name val="Arial"/>
      <family val="2"/>
    </font>
    <font>
      <b/>
      <sz val="8"/>
      <name val="Arial"/>
      <family val="2"/>
    </font>
    <font>
      <sz val="9"/>
      <name val="Arial"/>
      <family val="2"/>
    </font>
    <font>
      <b/>
      <i/>
      <sz val="8"/>
      <name val="Arial"/>
      <family val="2"/>
    </font>
    <font>
      <b/>
      <sz val="9"/>
      <name val="Soberana Sans"/>
      <family val="3"/>
    </font>
    <font>
      <sz val="9"/>
      <name val="Soberana Sans"/>
      <family val="3"/>
    </font>
    <font>
      <b/>
      <i/>
      <sz val="9"/>
      <name val="Soberana Sans"/>
      <family val="3"/>
    </font>
    <font>
      <i/>
      <sz val="9"/>
      <name val="Soberana Sans"/>
      <family val="3"/>
    </font>
    <font>
      <b/>
      <sz val="7"/>
      <name val="Soberana Sans"/>
      <family val="3"/>
    </font>
    <font>
      <sz val="7"/>
      <name val="Soberana Sans"/>
      <family val="3"/>
    </font>
    <font>
      <sz val="11"/>
      <color theme="1"/>
      <name val="Calibri"/>
      <family val="2"/>
      <scheme val="minor"/>
    </font>
    <font>
      <sz val="8"/>
      <color theme="1"/>
      <name val="Arial"/>
      <family val="2"/>
    </font>
    <font>
      <b/>
      <sz val="8"/>
      <color theme="1"/>
      <name val="Arial"/>
      <family val="2"/>
    </font>
    <font>
      <sz val="8"/>
      <color theme="1"/>
      <name val="Calibri"/>
      <family val="2"/>
      <scheme val="minor"/>
    </font>
    <font>
      <sz val="9"/>
      <color theme="1"/>
      <name val="Soberana Sans"/>
      <family val="3"/>
    </font>
    <font>
      <b/>
      <sz val="9"/>
      <color theme="1"/>
      <name val="Soberana Sans"/>
      <family val="3"/>
    </font>
    <font>
      <b/>
      <sz val="9"/>
      <color theme="0" tint="-0.499984740745262"/>
      <name val="Soberana Sans"/>
      <family val="3"/>
    </font>
    <font>
      <sz val="9"/>
      <color theme="0"/>
      <name val="Soberana Sans"/>
      <family val="3"/>
    </font>
    <font>
      <sz val="7"/>
      <color theme="1"/>
      <name val="Soberana Sans"/>
      <family val="3"/>
    </font>
    <font>
      <b/>
      <sz val="7"/>
      <color theme="1"/>
      <name val="Soberana Sans"/>
      <family val="3"/>
    </font>
    <font>
      <b/>
      <sz val="9"/>
      <color theme="0"/>
      <name val="Soberana Sans"/>
      <family val="3"/>
    </font>
    <font>
      <sz val="9"/>
      <color rgb="FFFF0000"/>
      <name val="Soberana Sans"/>
      <family val="3"/>
    </font>
    <font>
      <b/>
      <sz val="7"/>
      <color theme="0"/>
      <name val="Soberana Sans"/>
      <family val="3"/>
    </font>
    <font>
      <sz val="36"/>
      <color theme="0"/>
      <name val="Soberana Sans"/>
      <family val="3"/>
    </font>
    <font>
      <i/>
      <sz val="9"/>
      <color theme="1"/>
      <name val="Soberana Sans"/>
      <family val="3"/>
    </font>
    <font>
      <b/>
      <sz val="9"/>
      <color theme="1" tint="0.34998626667073579"/>
      <name val="Soberana Sans"/>
      <family val="3"/>
    </font>
    <font>
      <b/>
      <i/>
      <sz val="9"/>
      <color theme="1"/>
      <name val="Soberana Sans"/>
      <family val="3"/>
    </font>
    <font>
      <sz val="14"/>
      <color rgb="FFFF0000"/>
      <name val="Soberana Sans"/>
      <family val="3"/>
    </font>
    <font>
      <sz val="22"/>
      <color rgb="FFFF0000"/>
      <name val="Soberana Sans"/>
      <family val="3"/>
    </font>
    <font>
      <sz val="16"/>
      <color rgb="FFFF0000"/>
      <name val="Soberana Sans"/>
      <family val="3"/>
    </font>
    <font>
      <sz val="8"/>
      <color indexed="8"/>
      <name val="Arial"/>
      <family val="2"/>
    </font>
    <font>
      <sz val="8"/>
      <color rgb="FF000000"/>
      <name val="Arial"/>
      <family val="2"/>
    </font>
    <font>
      <sz val="11"/>
      <color indexed="8"/>
      <name val="Calibri"/>
      <family val="2"/>
    </font>
    <font>
      <b/>
      <sz val="8"/>
      <color indexed="8"/>
      <name val="Arial"/>
      <family val="2"/>
    </font>
    <font>
      <sz val="8"/>
      <color theme="1"/>
      <name val="Calibri"/>
      <family val="2"/>
    </font>
    <font>
      <b/>
      <sz val="11"/>
      <color theme="1"/>
      <name val="Calibri"/>
      <family val="2"/>
      <scheme val="minor"/>
    </font>
    <font>
      <b/>
      <sz val="8"/>
      <color theme="0"/>
      <name val="Arial"/>
      <family val="2"/>
    </font>
    <font>
      <b/>
      <sz val="8"/>
      <color rgb="FF000000"/>
      <name val="Arial"/>
      <family val="2"/>
    </font>
    <font>
      <sz val="11"/>
      <color rgb="FFFF0000"/>
      <name val="Arial"/>
      <family val="2"/>
    </font>
    <font>
      <sz val="12"/>
      <color rgb="FFFF0000"/>
      <name val="Arial"/>
      <family val="2"/>
    </font>
    <font>
      <b/>
      <sz val="12"/>
      <color rgb="FFFF0000"/>
      <name val="Arial"/>
      <family val="2"/>
    </font>
    <font>
      <b/>
      <sz val="9"/>
      <color theme="0"/>
      <name val="Times New Roman"/>
      <family val="1"/>
    </font>
    <font>
      <b/>
      <sz val="10"/>
      <color theme="0"/>
      <name val="Arial"/>
      <family val="2"/>
    </font>
    <font>
      <sz val="10"/>
      <color theme="1"/>
      <name val="Arial"/>
      <family val="2"/>
    </font>
    <font>
      <b/>
      <sz val="10"/>
      <color theme="1"/>
      <name val="Arial"/>
      <family val="2"/>
    </font>
    <font>
      <sz val="10"/>
      <color theme="0"/>
      <name val="Arial"/>
      <family val="2"/>
    </font>
    <font>
      <sz val="8"/>
      <color theme="0"/>
      <name val="Arial"/>
      <family val="2"/>
    </font>
    <font>
      <b/>
      <vertAlign val="superscript"/>
      <sz val="8"/>
      <color theme="0"/>
      <name val="Arial"/>
      <family val="2"/>
    </font>
    <font>
      <b/>
      <vertAlign val="superscript"/>
      <sz val="8"/>
      <color theme="1"/>
      <name val="Calibri"/>
      <family val="2"/>
    </font>
    <font>
      <b/>
      <vertAlign val="superscript"/>
      <sz val="8"/>
      <color theme="1"/>
      <name val="Arial"/>
      <family val="2"/>
    </font>
    <font>
      <b/>
      <sz val="11"/>
      <name val="Soberana Sans"/>
      <family val="3"/>
    </font>
    <font>
      <b/>
      <sz val="10"/>
      <color rgb="FFFFFFFF"/>
      <name val="Soberana Sans Light"/>
      <family val="3"/>
    </font>
    <font>
      <sz val="10"/>
      <color theme="1"/>
      <name val="Soberana Sans Light"/>
      <family val="3"/>
    </font>
    <font>
      <b/>
      <sz val="9"/>
      <name val="Soberana Sans"/>
    </font>
    <font>
      <b/>
      <sz val="10"/>
      <name val="Arial"/>
      <family val="2"/>
    </font>
    <font>
      <sz val="11"/>
      <name val="Calibri"/>
      <family val="2"/>
      <scheme val="minor"/>
    </font>
    <font>
      <b/>
      <sz val="10"/>
      <color rgb="FF000000"/>
      <name val="Arial"/>
      <family val="2"/>
    </font>
    <font>
      <sz val="10"/>
      <color rgb="FF000000"/>
      <name val="Arial"/>
      <family val="2"/>
    </font>
    <font>
      <sz val="14"/>
      <color theme="0"/>
      <name val="Soberana Sans"/>
      <family val="3"/>
    </font>
    <font>
      <b/>
      <sz val="14"/>
      <color theme="0"/>
      <name val="Soberana Sans"/>
      <family val="3"/>
    </font>
  </fonts>
  <fills count="10">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339933"/>
        <bgColor indexed="64"/>
      </patternFill>
    </fill>
    <fill>
      <patternFill patternType="solid">
        <fgColor rgb="FF00B050"/>
        <bgColor indexed="64"/>
      </patternFill>
    </fill>
    <fill>
      <patternFill patternType="lightGray">
        <bgColor rgb="FF00A54B"/>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theme="0" tint="-0.499984740745262"/>
      </bottom>
      <diagonal/>
    </border>
    <border>
      <left/>
      <right/>
      <top style="medium">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6">
    <xf numFmtId="0" fontId="0" fillId="0" borderId="0"/>
    <xf numFmtId="164" fontId="3" fillId="0" borderId="0"/>
    <xf numFmtId="43" fontId="13" fillId="0" borderId="0" applyFont="0" applyFill="0" applyBorder="0" applyAlignment="0" applyProtection="0"/>
    <xf numFmtId="0" fontId="3" fillId="0" borderId="0"/>
    <xf numFmtId="0" fontId="13" fillId="0" borderId="0"/>
    <xf numFmtId="43" fontId="35" fillId="0" borderId="0" applyFont="0" applyFill="0" applyBorder="0" applyAlignment="0" applyProtection="0"/>
  </cellStyleXfs>
  <cellXfs count="683">
    <xf numFmtId="0" fontId="0" fillId="0" borderId="0" xfId="0"/>
    <xf numFmtId="165" fontId="2" fillId="2" borderId="0" xfId="2" applyNumberFormat="1" applyFont="1" applyFill="1" applyBorder="1" applyAlignment="1">
      <alignment horizontal="center"/>
    </xf>
    <xf numFmtId="0" fontId="14" fillId="3" borderId="0" xfId="0" applyFont="1" applyFill="1" applyBorder="1" applyAlignment="1">
      <alignment vertical="top"/>
    </xf>
    <xf numFmtId="3" fontId="1" fillId="3" borderId="0" xfId="2" applyNumberFormat="1" applyFont="1" applyFill="1" applyBorder="1" applyAlignment="1">
      <alignment vertical="top"/>
    </xf>
    <xf numFmtId="0" fontId="15" fillId="3" borderId="0" xfId="0" applyFont="1" applyFill="1" applyBorder="1" applyAlignment="1">
      <alignment vertical="top"/>
    </xf>
    <xf numFmtId="0" fontId="1" fillId="4" borderId="0" xfId="0" applyFont="1" applyFill="1" applyBorder="1" applyAlignment="1">
      <alignment horizontal="right"/>
    </xf>
    <xf numFmtId="0" fontId="5" fillId="2" borderId="0" xfId="3" applyFont="1" applyFill="1" applyBorder="1" applyAlignment="1">
      <alignment horizontal="center" vertical="center"/>
    </xf>
    <xf numFmtId="0" fontId="0" fillId="0" borderId="0" xfId="0" applyFill="1"/>
    <xf numFmtId="3" fontId="1" fillId="5" borderId="0" xfId="0" applyNumberFormat="1" applyFont="1" applyFill="1" applyBorder="1" applyAlignment="1" applyProtection="1">
      <alignment vertical="top"/>
      <protection locked="0"/>
    </xf>
    <xf numFmtId="3" fontId="4" fillId="5" borderId="14" xfId="0" applyNumberFormat="1" applyFont="1" applyFill="1" applyBorder="1" applyAlignment="1" applyProtection="1">
      <alignment vertical="top"/>
    </xf>
    <xf numFmtId="3" fontId="4" fillId="5" borderId="0" xfId="0" applyNumberFormat="1" applyFont="1" applyFill="1" applyBorder="1" applyAlignment="1" applyProtection="1">
      <alignment vertical="top"/>
    </xf>
    <xf numFmtId="3" fontId="4" fillId="5" borderId="0" xfId="0" applyNumberFormat="1" applyFont="1" applyFill="1" applyBorder="1" applyAlignment="1" applyProtection="1">
      <alignment horizontal="right" vertical="top"/>
    </xf>
    <xf numFmtId="3" fontId="1" fillId="6" borderId="0" xfId="2" applyNumberFormat="1" applyFont="1" applyFill="1" applyBorder="1" applyAlignment="1" applyProtection="1">
      <alignment horizontal="right" vertical="top" wrapText="1"/>
    </xf>
    <xf numFmtId="0" fontId="14" fillId="0" borderId="0" xfId="0" applyFont="1" applyAlignment="1">
      <alignment wrapText="1"/>
    </xf>
    <xf numFmtId="14" fontId="14" fillId="0" borderId="0" xfId="0" applyNumberFormat="1" applyFont="1" applyAlignment="1">
      <alignment wrapText="1"/>
    </xf>
    <xf numFmtId="0" fontId="16" fillId="0" borderId="0" xfId="0" applyFont="1" applyFill="1"/>
    <xf numFmtId="0" fontId="7" fillId="4" borderId="1" xfId="1" applyNumberFormat="1" applyFont="1" applyFill="1" applyBorder="1" applyAlignment="1">
      <alignment vertical="center"/>
    </xf>
    <xf numFmtId="0" fontId="7" fillId="4" borderId="0" xfId="1" applyNumberFormat="1" applyFont="1" applyFill="1" applyBorder="1" applyAlignment="1">
      <alignment vertical="center"/>
    </xf>
    <xf numFmtId="0" fontId="8" fillId="4" borderId="0" xfId="0" applyFont="1" applyFill="1" applyBorder="1" applyAlignment="1">
      <alignment horizontal="left" vertical="top"/>
    </xf>
    <xf numFmtId="0" fontId="17" fillId="4" borderId="0" xfId="0" applyFont="1" applyFill="1" applyBorder="1"/>
    <xf numFmtId="0" fontId="17" fillId="4" borderId="0" xfId="0" applyFont="1" applyFill="1"/>
    <xf numFmtId="0" fontId="17" fillId="4" borderId="0" xfId="0" applyFont="1" applyFill="1" applyBorder="1" applyAlignment="1"/>
    <xf numFmtId="0" fontId="18" fillId="4" borderId="0" xfId="0" applyFont="1" applyFill="1" applyBorder="1" applyAlignment="1"/>
    <xf numFmtId="0" fontId="7" fillId="4" borderId="0" xfId="3" applyFont="1" applyFill="1" applyBorder="1" applyAlignment="1">
      <alignment horizontal="center"/>
    </xf>
    <xf numFmtId="0" fontId="7" fillId="4" borderId="0" xfId="0" applyFont="1" applyFill="1" applyBorder="1" applyAlignment="1">
      <alignment horizontal="right"/>
    </xf>
    <xf numFmtId="0" fontId="7" fillId="4" borderId="0" xfId="3" applyFont="1" applyFill="1" applyBorder="1" applyAlignment="1"/>
    <xf numFmtId="0" fontId="7" fillId="4" borderId="0" xfId="3" applyFont="1" applyFill="1" applyBorder="1" applyAlignment="1">
      <alignment horizontal="centerContinuous"/>
    </xf>
    <xf numFmtId="0" fontId="18" fillId="4" borderId="0" xfId="0" applyFont="1" applyFill="1" applyBorder="1" applyAlignment="1">
      <alignment horizontal="center"/>
    </xf>
    <xf numFmtId="0" fontId="8" fillId="4" borderId="0" xfId="3" applyFont="1" applyFill="1" applyBorder="1" applyAlignment="1">
      <alignment horizontal="center" vertical="center"/>
    </xf>
    <xf numFmtId="0" fontId="8" fillId="4" borderId="0" xfId="3" applyFont="1" applyFill="1" applyBorder="1" applyAlignment="1">
      <alignment horizontal="center"/>
    </xf>
    <xf numFmtId="0" fontId="17" fillId="4" borderId="0" xfId="0" applyFont="1" applyFill="1" applyBorder="1" applyAlignment="1">
      <alignment horizontal="center"/>
    </xf>
    <xf numFmtId="0" fontId="17" fillId="4" borderId="1" xfId="0" applyFont="1" applyFill="1" applyBorder="1" applyAlignment="1"/>
    <xf numFmtId="0" fontId="7" fillId="4" borderId="0" xfId="3" applyFont="1" applyFill="1" applyBorder="1" applyAlignment="1">
      <alignment vertical="center"/>
    </xf>
    <xf numFmtId="0" fontId="8" fillId="4" borderId="0" xfId="3" applyFont="1" applyFill="1" applyBorder="1" applyAlignment="1"/>
    <xf numFmtId="0" fontId="17" fillId="4" borderId="2" xfId="0" applyFont="1" applyFill="1" applyBorder="1"/>
    <xf numFmtId="0" fontId="17" fillId="4" borderId="1" xfId="0" applyFont="1" applyFill="1" applyBorder="1" applyAlignment="1">
      <alignment vertical="top"/>
    </xf>
    <xf numFmtId="0" fontId="7" fillId="4" borderId="0" xfId="3" applyFont="1" applyFill="1" applyBorder="1" applyAlignment="1">
      <alignment vertical="top"/>
    </xf>
    <xf numFmtId="0" fontId="19" fillId="4" borderId="0" xfId="3" applyFont="1" applyFill="1" applyBorder="1" applyAlignment="1">
      <alignment horizontal="center"/>
    </xf>
    <xf numFmtId="0" fontId="17" fillId="4" borderId="0" xfId="0" applyFont="1" applyFill="1" applyBorder="1" applyAlignment="1">
      <alignment vertical="top"/>
    </xf>
    <xf numFmtId="0" fontId="8" fillId="4" borderId="1" xfId="0" applyFont="1" applyFill="1" applyBorder="1" applyAlignment="1">
      <alignment horizontal="left" vertical="top"/>
    </xf>
    <xf numFmtId="3" fontId="7" fillId="4" borderId="0" xfId="0" applyNumberFormat="1" applyFont="1" applyFill="1" applyBorder="1" applyAlignment="1" applyProtection="1">
      <alignment horizontal="right" vertical="top"/>
    </xf>
    <xf numFmtId="0" fontId="7" fillId="4" borderId="1" xfId="0" applyFont="1" applyFill="1" applyBorder="1" applyAlignment="1">
      <alignment horizontal="left" vertical="top"/>
    </xf>
    <xf numFmtId="0" fontId="7" fillId="4" borderId="0" xfId="0" applyFont="1" applyFill="1" applyBorder="1" applyAlignment="1">
      <alignment vertical="top" wrapText="1"/>
    </xf>
    <xf numFmtId="0" fontId="7" fillId="4" borderId="0" xfId="0" applyFont="1" applyFill="1" applyBorder="1" applyAlignment="1">
      <alignment vertical="top"/>
    </xf>
    <xf numFmtId="3" fontId="8" fillId="4" borderId="0" xfId="0" applyNumberFormat="1" applyFont="1" applyFill="1" applyBorder="1" applyAlignment="1" applyProtection="1">
      <alignment horizontal="right" vertical="top"/>
    </xf>
    <xf numFmtId="3" fontId="8" fillId="4" borderId="0" xfId="2" applyNumberFormat="1" applyFont="1" applyFill="1" applyBorder="1" applyAlignment="1" applyProtection="1">
      <alignment horizontal="right" vertical="top" wrapText="1"/>
    </xf>
    <xf numFmtId="0" fontId="19" fillId="4" borderId="0" xfId="3" applyFont="1" applyFill="1" applyBorder="1" applyAlignment="1" applyProtection="1">
      <alignment horizontal="center"/>
    </xf>
    <xf numFmtId="0" fontId="8" fillId="4" borderId="3" xfId="0" applyFont="1" applyFill="1" applyBorder="1" applyAlignment="1">
      <alignment horizontal="left" vertical="top"/>
    </xf>
    <xf numFmtId="0" fontId="17" fillId="4" borderId="4" xfId="0" applyFont="1" applyFill="1" applyBorder="1"/>
    <xf numFmtId="0" fontId="17" fillId="4" borderId="4" xfId="0" applyFont="1" applyFill="1" applyBorder="1" applyAlignment="1">
      <alignment vertical="top"/>
    </xf>
    <xf numFmtId="3" fontId="8" fillId="4" borderId="4" xfId="2" applyNumberFormat="1" applyFont="1" applyFill="1" applyBorder="1" applyAlignment="1" applyProtection="1">
      <alignment horizontal="right" vertical="top" wrapText="1"/>
    </xf>
    <xf numFmtId="0" fontId="17" fillId="4" borderId="5" xfId="0" applyFont="1" applyFill="1" applyBorder="1"/>
    <xf numFmtId="0" fontId="17" fillId="4" borderId="6" xfId="0" applyFont="1" applyFill="1" applyBorder="1"/>
    <xf numFmtId="0" fontId="8" fillId="4" borderId="4" xfId="0" applyFont="1" applyFill="1" applyBorder="1" applyAlignment="1">
      <alignment vertical="top"/>
    </xf>
    <xf numFmtId="0" fontId="8" fillId="4" borderId="4" xfId="0" applyFont="1" applyFill="1" applyBorder="1"/>
    <xf numFmtId="43" fontId="8" fillId="4" borderId="4" xfId="2" applyFont="1" applyFill="1" applyBorder="1"/>
    <xf numFmtId="0" fontId="8" fillId="4" borderId="4" xfId="0" applyFont="1" applyFill="1" applyBorder="1" applyAlignment="1">
      <alignment vertical="center"/>
    </xf>
    <xf numFmtId="0" fontId="8" fillId="4" borderId="0" xfId="0" applyFont="1" applyFill="1" applyBorder="1" applyAlignment="1">
      <alignment vertical="top"/>
    </xf>
    <xf numFmtId="0" fontId="8" fillId="4" borderId="0" xfId="0" applyFont="1" applyFill="1" applyBorder="1"/>
    <xf numFmtId="43" fontId="8" fillId="4" borderId="0" xfId="2" applyFont="1" applyFill="1" applyBorder="1"/>
    <xf numFmtId="0" fontId="8" fillId="4" borderId="0" xfId="0" applyFont="1" applyFill="1" applyBorder="1" applyAlignment="1">
      <alignment vertical="center"/>
    </xf>
    <xf numFmtId="0" fontId="8" fillId="4" borderId="0" xfId="0" applyFont="1" applyFill="1" applyBorder="1" applyProtection="1">
      <protection locked="0"/>
    </xf>
    <xf numFmtId="43" fontId="8" fillId="4" borderId="0" xfId="2" applyFont="1" applyFill="1" applyBorder="1" applyProtection="1">
      <protection locked="0"/>
    </xf>
    <xf numFmtId="0" fontId="8" fillId="4" borderId="0" xfId="0" applyFont="1" applyFill="1" applyBorder="1" applyAlignment="1" applyProtection="1">
      <alignment vertical="center"/>
      <protection locked="0"/>
    </xf>
    <xf numFmtId="0" fontId="7" fillId="4" borderId="0" xfId="0" applyFont="1" applyFill="1" applyBorder="1" applyAlignment="1">
      <alignment horizontal="right" vertical="top"/>
    </xf>
    <xf numFmtId="0" fontId="8" fillId="4" borderId="0" xfId="0" applyFont="1" applyFill="1" applyBorder="1" applyAlignment="1">
      <alignment horizontal="right"/>
    </xf>
    <xf numFmtId="43" fontId="8" fillId="4" borderId="0" xfId="2" applyFont="1" applyFill="1" applyBorder="1" applyAlignment="1">
      <alignment vertical="top"/>
    </xf>
    <xf numFmtId="0" fontId="7" fillId="4" borderId="0" xfId="1" applyNumberFormat="1" applyFont="1" applyFill="1" applyBorder="1" applyAlignment="1">
      <alignment horizontal="centerContinuous" vertical="center"/>
    </xf>
    <xf numFmtId="0" fontId="20" fillId="4" borderId="0" xfId="0" applyFont="1" applyFill="1" applyBorder="1"/>
    <xf numFmtId="166" fontId="8" fillId="4" borderId="0" xfId="2" applyNumberFormat="1" applyFont="1" applyFill="1" applyBorder="1" applyAlignment="1">
      <alignment vertical="top"/>
    </xf>
    <xf numFmtId="3" fontId="8" fillId="4" borderId="0" xfId="0" applyNumberFormat="1" applyFont="1" applyFill="1" applyBorder="1" applyAlignment="1">
      <alignment vertical="top"/>
    </xf>
    <xf numFmtId="3" fontId="7" fillId="4" borderId="0" xfId="0" applyNumberFormat="1" applyFont="1" applyFill="1" applyBorder="1" applyAlignment="1">
      <alignment vertical="top"/>
    </xf>
    <xf numFmtId="0" fontId="9" fillId="4" borderId="0" xfId="0" applyFont="1" applyFill="1" applyBorder="1" applyAlignment="1">
      <alignment vertical="top" wrapText="1"/>
    </xf>
    <xf numFmtId="0" fontId="9" fillId="4" borderId="0" xfId="0" applyFont="1" applyFill="1" applyBorder="1" applyAlignment="1">
      <alignment vertical="top"/>
    </xf>
    <xf numFmtId="3" fontId="8" fillId="4" borderId="0" xfId="0" applyNumberFormat="1" applyFont="1" applyFill="1" applyBorder="1" applyAlignment="1" applyProtection="1">
      <alignment vertical="top"/>
      <protection locked="0"/>
    </xf>
    <xf numFmtId="0" fontId="8" fillId="4" borderId="0" xfId="0" applyFont="1" applyFill="1" applyBorder="1" applyAlignment="1">
      <alignment vertical="top" wrapText="1"/>
    </xf>
    <xf numFmtId="0" fontId="8" fillId="4" borderId="0" xfId="0" applyFont="1" applyFill="1" applyBorder="1" applyAlignment="1">
      <alignment horizontal="left" vertical="top" wrapText="1"/>
    </xf>
    <xf numFmtId="3" fontId="8" fillId="4" borderId="0" xfId="2" applyNumberFormat="1" applyFont="1" applyFill="1" applyBorder="1" applyAlignment="1">
      <alignment vertical="top"/>
    </xf>
    <xf numFmtId="0" fontId="18" fillId="4" borderId="1" xfId="0" applyFont="1" applyFill="1" applyBorder="1" applyAlignment="1">
      <alignment vertical="top"/>
    </xf>
    <xf numFmtId="3" fontId="7" fillId="4" borderId="0" xfId="0" applyNumberFormat="1" applyFont="1" applyFill="1" applyBorder="1" applyAlignment="1" applyProtection="1">
      <alignment vertical="top"/>
    </xf>
    <xf numFmtId="3" fontId="7" fillId="4" borderId="0" xfId="2" applyNumberFormat="1" applyFont="1" applyFill="1" applyBorder="1" applyAlignment="1">
      <alignment vertical="top"/>
    </xf>
    <xf numFmtId="0" fontId="7" fillId="4" borderId="0" xfId="0" applyFont="1" applyFill="1" applyBorder="1" applyAlignment="1">
      <alignment horizontal="left" vertical="top" wrapText="1"/>
    </xf>
    <xf numFmtId="0" fontId="17" fillId="4" borderId="0" xfId="0" applyFont="1" applyFill="1" applyBorder="1" applyAlignment="1">
      <alignment vertical="top" wrapText="1"/>
    </xf>
    <xf numFmtId="0" fontId="7" fillId="4" borderId="0" xfId="0" applyFont="1" applyFill="1" applyBorder="1" applyAlignment="1">
      <alignment horizontal="left" vertical="top"/>
    </xf>
    <xf numFmtId="3" fontId="10" fillId="4" borderId="0" xfId="2" applyNumberFormat="1" applyFont="1" applyFill="1" applyBorder="1" applyAlignment="1">
      <alignment vertical="top"/>
    </xf>
    <xf numFmtId="0" fontId="17" fillId="4" borderId="3" xfId="0" applyFont="1" applyFill="1" applyBorder="1" applyAlignment="1">
      <alignment vertical="top"/>
    </xf>
    <xf numFmtId="0" fontId="17" fillId="4" borderId="0" xfId="0" applyFont="1" applyFill="1" applyProtection="1">
      <protection locked="0"/>
    </xf>
    <xf numFmtId="0" fontId="17" fillId="4" borderId="0" xfId="0" applyFont="1" applyFill="1" applyAlignment="1" applyProtection="1">
      <alignment vertical="top"/>
      <protection locked="0"/>
    </xf>
    <xf numFmtId="0" fontId="17" fillId="4" borderId="0" xfId="0" applyFont="1" applyFill="1" applyBorder="1" applyProtection="1">
      <protection locked="0"/>
    </xf>
    <xf numFmtId="0" fontId="7" fillId="4" borderId="0" xfId="0" applyFont="1" applyFill="1" applyBorder="1" applyAlignment="1"/>
    <xf numFmtId="0" fontId="17" fillId="4" borderId="0" xfId="0" applyFont="1" applyFill="1" applyBorder="1" applyAlignment="1">
      <alignment wrapText="1"/>
    </xf>
    <xf numFmtId="0" fontId="17" fillId="4" borderId="0" xfId="0" applyFont="1" applyFill="1" applyAlignment="1">
      <alignment wrapText="1"/>
    </xf>
    <xf numFmtId="0" fontId="8" fillId="4" borderId="4" xfId="0" applyFont="1" applyFill="1" applyBorder="1" applyAlignment="1">
      <alignment vertical="center" wrapText="1"/>
    </xf>
    <xf numFmtId="0" fontId="8" fillId="4" borderId="0" xfId="0" applyFont="1" applyFill="1" applyBorder="1" applyAlignment="1">
      <alignment vertical="center" wrapText="1"/>
    </xf>
    <xf numFmtId="0" fontId="8" fillId="4" borderId="0" xfId="0" applyFont="1" applyFill="1" applyBorder="1" applyAlignment="1">
      <alignment wrapText="1"/>
    </xf>
    <xf numFmtId="0" fontId="8" fillId="4" borderId="0" xfId="0" applyFont="1" applyFill="1" applyBorder="1" applyAlignment="1" applyProtection="1">
      <alignment wrapText="1"/>
      <protection locked="0"/>
    </xf>
    <xf numFmtId="0" fontId="17" fillId="4" borderId="0" xfId="0" applyFont="1" applyFill="1" applyAlignment="1">
      <alignment vertical="top"/>
    </xf>
    <xf numFmtId="0" fontId="20" fillId="4" borderId="0" xfId="0" applyFont="1" applyFill="1" applyAlignment="1">
      <alignment vertical="top"/>
    </xf>
    <xf numFmtId="0" fontId="21" fillId="4" borderId="0" xfId="0" applyFont="1" applyFill="1" applyBorder="1" applyAlignment="1">
      <alignment horizontal="right" vertical="top"/>
    </xf>
    <xf numFmtId="0" fontId="11" fillId="4" borderId="0" xfId="1" applyNumberFormat="1" applyFont="1" applyFill="1" applyBorder="1" applyAlignment="1">
      <alignment horizontal="right" vertical="top"/>
    </xf>
    <xf numFmtId="0" fontId="22" fillId="4" borderId="0" xfId="0" applyFont="1" applyFill="1" applyBorder="1" applyAlignment="1">
      <alignment horizontal="right" vertical="top"/>
    </xf>
    <xf numFmtId="0" fontId="21" fillId="4" borderId="4" xfId="0" applyFont="1" applyFill="1" applyBorder="1" applyAlignment="1">
      <alignment horizontal="right" vertical="top"/>
    </xf>
    <xf numFmtId="43" fontId="12" fillId="4" borderId="0" xfId="2" applyFont="1" applyFill="1" applyBorder="1" applyAlignment="1">
      <alignment horizontal="right" vertical="top"/>
    </xf>
    <xf numFmtId="0" fontId="23" fillId="7" borderId="7" xfId="0" applyFont="1" applyFill="1" applyBorder="1" applyAlignment="1">
      <alignment horizontal="centerContinuous"/>
    </xf>
    <xf numFmtId="0" fontId="20" fillId="7" borderId="8" xfId="0" applyFont="1" applyFill="1" applyBorder="1"/>
    <xf numFmtId="165" fontId="23" fillId="7" borderId="0" xfId="2" applyNumberFormat="1" applyFont="1" applyFill="1" applyBorder="1" applyAlignment="1">
      <alignment horizontal="center"/>
    </xf>
    <xf numFmtId="0" fontId="20" fillId="7" borderId="2" xfId="0" applyFont="1" applyFill="1" applyBorder="1"/>
    <xf numFmtId="0" fontId="24" fillId="7" borderId="9" xfId="0" applyFont="1" applyFill="1" applyBorder="1" applyAlignment="1">
      <alignment horizontal="center" vertical="center"/>
    </xf>
    <xf numFmtId="165" fontId="23" fillId="7" borderId="6" xfId="2" applyNumberFormat="1" applyFont="1" applyFill="1" applyBorder="1" applyAlignment="1">
      <alignment horizontal="center" vertical="center"/>
    </xf>
    <xf numFmtId="0" fontId="23" fillId="7" borderId="6" xfId="3" applyFont="1" applyFill="1" applyBorder="1" applyAlignment="1">
      <alignment horizontal="center" vertical="center"/>
    </xf>
    <xf numFmtId="0" fontId="23" fillId="7" borderId="10" xfId="3" applyFont="1" applyFill="1" applyBorder="1" applyAlignment="1">
      <alignment horizontal="center" vertical="center"/>
    </xf>
    <xf numFmtId="0" fontId="7" fillId="4" borderId="4" xfId="0" applyNumberFormat="1" applyFont="1" applyFill="1" applyBorder="1" applyAlignment="1" applyProtection="1">
      <protection locked="0"/>
    </xf>
    <xf numFmtId="0" fontId="7" fillId="4" borderId="0" xfId="3" applyFont="1" applyFill="1" applyBorder="1" applyAlignment="1">
      <alignment horizontal="center"/>
    </xf>
    <xf numFmtId="0" fontId="23" fillId="7" borderId="6" xfId="3" applyFont="1" applyFill="1" applyBorder="1" applyAlignment="1">
      <alignment horizontal="center" vertical="center"/>
    </xf>
    <xf numFmtId="0" fontId="20" fillId="7" borderId="9" xfId="0" applyFont="1" applyFill="1" applyBorder="1" applyAlignment="1">
      <alignment horizontal="center" vertical="center"/>
    </xf>
    <xf numFmtId="0" fontId="20" fillId="4" borderId="0" xfId="0" applyFont="1" applyFill="1" applyBorder="1" applyAlignment="1">
      <alignment horizontal="center"/>
    </xf>
    <xf numFmtId="0" fontId="7" fillId="4" borderId="1" xfId="0" applyFont="1" applyFill="1" applyBorder="1" applyAlignment="1"/>
    <xf numFmtId="0" fontId="17" fillId="4" borderId="2" xfId="0" applyFont="1" applyFill="1" applyBorder="1" applyAlignment="1"/>
    <xf numFmtId="0" fontId="17" fillId="4" borderId="0" xfId="0" applyFont="1" applyFill="1" applyAlignment="1"/>
    <xf numFmtId="0" fontId="17" fillId="4" borderId="2" xfId="0" applyFont="1" applyFill="1" applyBorder="1" applyAlignment="1">
      <alignment vertical="top"/>
    </xf>
    <xf numFmtId="3" fontId="8" fillId="4" borderId="0" xfId="2" applyNumberFormat="1" applyFont="1" applyFill="1" applyBorder="1" applyAlignment="1" applyProtection="1">
      <alignment vertical="top"/>
      <protection locked="0"/>
    </xf>
    <xf numFmtId="3" fontId="10" fillId="4" borderId="0" xfId="0" applyNumberFormat="1" applyFont="1" applyFill="1" applyBorder="1" applyAlignment="1">
      <alignment vertical="top"/>
    </xf>
    <xf numFmtId="0" fontId="9" fillId="4" borderId="1" xfId="0" applyFont="1" applyFill="1" applyBorder="1" applyAlignment="1">
      <alignment horizontal="left" vertical="top"/>
    </xf>
    <xf numFmtId="3" fontId="9" fillId="4" borderId="0" xfId="0" applyNumberFormat="1" applyFont="1" applyFill="1" applyBorder="1" applyAlignment="1">
      <alignment vertical="top"/>
    </xf>
    <xf numFmtId="0" fontId="27" fillId="4" borderId="0" xfId="0" applyFont="1" applyFill="1" applyBorder="1" applyAlignment="1">
      <alignment vertical="top"/>
    </xf>
    <xf numFmtId="0" fontId="17" fillId="4" borderId="1" xfId="0" applyFont="1" applyFill="1" applyBorder="1"/>
    <xf numFmtId="3" fontId="9" fillId="4" borderId="0" xfId="2" applyNumberFormat="1" applyFont="1" applyFill="1" applyBorder="1" applyAlignment="1">
      <alignment vertical="top"/>
    </xf>
    <xf numFmtId="0" fontId="27" fillId="4" borderId="2" xfId="0" applyFont="1" applyFill="1" applyBorder="1" applyAlignment="1">
      <alignment vertical="top"/>
    </xf>
    <xf numFmtId="0" fontId="17" fillId="4" borderId="3" xfId="0" applyFont="1" applyFill="1" applyBorder="1"/>
    <xf numFmtId="0" fontId="17" fillId="4" borderId="4" xfId="0" applyFont="1" applyFill="1" applyBorder="1" applyAlignment="1"/>
    <xf numFmtId="0" fontId="8" fillId="4" borderId="4" xfId="0" applyFont="1" applyFill="1" applyBorder="1" applyAlignment="1"/>
    <xf numFmtId="0" fontId="8" fillId="4" borderId="0" xfId="0" applyFont="1" applyFill="1" applyBorder="1" applyAlignment="1"/>
    <xf numFmtId="0" fontId="8" fillId="4" borderId="0" xfId="0" applyFont="1" applyFill="1" applyBorder="1" applyAlignment="1" applyProtection="1">
      <alignment vertical="top" wrapText="1"/>
      <protection locked="0"/>
    </xf>
    <xf numFmtId="0" fontId="8" fillId="4" borderId="0" xfId="0" applyFont="1" applyFill="1"/>
    <xf numFmtId="0" fontId="8" fillId="4" borderId="4" xfId="0" applyNumberFormat="1" applyFont="1" applyFill="1" applyBorder="1" applyAlignment="1" applyProtection="1">
      <protection locked="0"/>
    </xf>
    <xf numFmtId="165" fontId="23" fillId="7" borderId="9" xfId="2" applyNumberFormat="1" applyFont="1" applyFill="1" applyBorder="1" applyAlignment="1">
      <alignment horizontal="center" vertical="center" wrapText="1"/>
    </xf>
    <xf numFmtId="165" fontId="23" fillId="7" borderId="6" xfId="2" applyNumberFormat="1" applyFont="1" applyFill="1" applyBorder="1" applyAlignment="1">
      <alignment horizontal="center" vertical="center" wrapText="1"/>
    </xf>
    <xf numFmtId="165" fontId="23" fillId="7" borderId="10" xfId="2" applyNumberFormat="1" applyFont="1" applyFill="1" applyBorder="1" applyAlignment="1">
      <alignment horizontal="center" vertical="center" wrapText="1"/>
    </xf>
    <xf numFmtId="0" fontId="7" fillId="4" borderId="1" xfId="1" applyNumberFormat="1" applyFont="1" applyFill="1" applyBorder="1" applyAlignment="1">
      <alignment horizontal="centerContinuous" vertical="center"/>
    </xf>
    <xf numFmtId="0" fontId="7" fillId="4" borderId="2" xfId="1" applyNumberFormat="1" applyFont="1" applyFill="1" applyBorder="1" applyAlignment="1">
      <alignment horizontal="centerContinuous" vertical="center"/>
    </xf>
    <xf numFmtId="0" fontId="28" fillId="4" borderId="0" xfId="0" applyFont="1" applyFill="1" applyBorder="1" applyAlignment="1">
      <alignment horizontal="left" vertical="top"/>
    </xf>
    <xf numFmtId="0" fontId="7" fillId="4" borderId="2" xfId="0" applyFont="1" applyFill="1" applyBorder="1" applyAlignment="1">
      <alignment vertical="top" wrapText="1"/>
    </xf>
    <xf numFmtId="3" fontId="18" fillId="4" borderId="0" xfId="0" applyNumberFormat="1" applyFont="1" applyFill="1" applyBorder="1" applyAlignment="1" applyProtection="1">
      <alignment horizontal="right" vertical="top"/>
      <protection locked="0"/>
    </xf>
    <xf numFmtId="3" fontId="18" fillId="4" borderId="0" xfId="0" applyNumberFormat="1" applyFont="1" applyFill="1" applyBorder="1" applyAlignment="1" applyProtection="1">
      <alignment horizontal="right" vertical="top"/>
    </xf>
    <xf numFmtId="0" fontId="18" fillId="4" borderId="0" xfId="0" applyFont="1" applyFill="1" applyBorder="1" applyAlignment="1">
      <alignment horizontal="left" vertical="top" wrapText="1"/>
    </xf>
    <xf numFmtId="3" fontId="17" fillId="4" borderId="0" xfId="0" applyNumberFormat="1" applyFont="1" applyFill="1" applyBorder="1" applyAlignment="1">
      <alignment horizontal="right" vertical="top"/>
    </xf>
    <xf numFmtId="3" fontId="18" fillId="4" borderId="0" xfId="0" applyNumberFormat="1" applyFont="1" applyFill="1" applyBorder="1" applyAlignment="1">
      <alignment horizontal="right" vertical="top"/>
    </xf>
    <xf numFmtId="3" fontId="17" fillId="4" borderId="0" xfId="0" applyNumberFormat="1" applyFont="1" applyFill="1" applyBorder="1" applyAlignment="1" applyProtection="1">
      <alignment horizontal="right" vertical="top"/>
      <protection locked="0"/>
    </xf>
    <xf numFmtId="3" fontId="18" fillId="4" borderId="14" xfId="0" applyNumberFormat="1" applyFont="1" applyFill="1" applyBorder="1" applyAlignment="1">
      <alignment horizontal="right" vertical="top"/>
    </xf>
    <xf numFmtId="0" fontId="18" fillId="4" borderId="3" xfId="0" applyFont="1" applyFill="1" applyBorder="1" applyAlignment="1">
      <alignment vertical="top"/>
    </xf>
    <xf numFmtId="3" fontId="18" fillId="4" borderId="4" xfId="0" applyNumberFormat="1" applyFont="1" applyFill="1" applyBorder="1" applyAlignment="1">
      <alignment horizontal="right" vertical="top"/>
    </xf>
    <xf numFmtId="0" fontId="7" fillId="4" borderId="5" xfId="0" applyFont="1" applyFill="1" applyBorder="1" applyAlignment="1">
      <alignment vertical="top" wrapText="1"/>
    </xf>
    <xf numFmtId="0" fontId="17" fillId="4" borderId="6" xfId="0" applyFont="1" applyFill="1" applyBorder="1" applyAlignment="1">
      <alignment vertical="top"/>
    </xf>
    <xf numFmtId="0" fontId="7" fillId="4" borderId="6" xfId="0" applyFont="1" applyFill="1" applyBorder="1" applyAlignment="1">
      <alignment vertical="top" wrapText="1"/>
    </xf>
    <xf numFmtId="0" fontId="8" fillId="4" borderId="0" xfId="0" applyFont="1" applyFill="1" applyAlignment="1">
      <alignment wrapText="1"/>
    </xf>
    <xf numFmtId="43" fontId="8" fillId="4" borderId="0" xfId="2" applyNumberFormat="1" applyFont="1" applyFill="1" applyAlignment="1">
      <alignment horizontal="center"/>
    </xf>
    <xf numFmtId="0" fontId="17" fillId="4" borderId="0" xfId="0" applyFont="1" applyFill="1" applyBorder="1" applyAlignment="1">
      <alignment horizontal="right"/>
    </xf>
    <xf numFmtId="0" fontId="8" fillId="4" borderId="0" xfId="0" applyNumberFormat="1" applyFont="1" applyFill="1" applyBorder="1" applyAlignment="1" applyProtection="1">
      <alignment horizontal="left"/>
    </xf>
    <xf numFmtId="0" fontId="23" fillId="7" borderId="11" xfId="3"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7" xfId="3" applyFont="1" applyFill="1" applyBorder="1" applyAlignment="1">
      <alignment horizontal="center" vertical="center" wrapText="1"/>
    </xf>
    <xf numFmtId="0" fontId="23" fillId="7" borderId="8" xfId="3" applyFont="1" applyFill="1" applyBorder="1" applyAlignment="1">
      <alignment horizontal="center" vertical="center" wrapText="1"/>
    </xf>
    <xf numFmtId="0" fontId="23" fillId="4" borderId="0" xfId="0" applyFont="1" applyFill="1" applyBorder="1"/>
    <xf numFmtId="0" fontId="23" fillId="7" borderId="3" xfId="3"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4" xfId="3" applyFont="1" applyFill="1" applyBorder="1" applyAlignment="1">
      <alignment horizontal="center" vertical="center" wrapText="1"/>
    </xf>
    <xf numFmtId="0" fontId="23" fillId="7" borderId="5" xfId="3" applyFont="1" applyFill="1" applyBorder="1" applyAlignment="1">
      <alignment horizontal="center" vertical="center" wrapText="1"/>
    </xf>
    <xf numFmtId="3" fontId="18" fillId="4" borderId="0" xfId="0" applyNumberFormat="1" applyFont="1" applyFill="1" applyBorder="1" applyAlignment="1">
      <alignment vertical="top"/>
    </xf>
    <xf numFmtId="0" fontId="18" fillId="4" borderId="2" xfId="0" applyFont="1" applyFill="1" applyBorder="1" applyAlignment="1">
      <alignment vertical="top"/>
    </xf>
    <xf numFmtId="0" fontId="18" fillId="4" borderId="0" xfId="0" applyFont="1" applyFill="1" applyBorder="1" applyAlignment="1">
      <alignment vertical="top"/>
    </xf>
    <xf numFmtId="0" fontId="29" fillId="4" borderId="1" xfId="0" applyFont="1" applyFill="1" applyBorder="1" applyAlignment="1">
      <alignment vertical="top"/>
    </xf>
    <xf numFmtId="3" fontId="18" fillId="4" borderId="0" xfId="2" applyNumberFormat="1" applyFont="1" applyFill="1" applyBorder="1" applyAlignment="1">
      <alignment vertical="top"/>
    </xf>
    <xf numFmtId="0" fontId="29" fillId="4" borderId="2" xfId="0" applyFont="1" applyFill="1" applyBorder="1" applyAlignment="1">
      <alignment vertical="top"/>
    </xf>
    <xf numFmtId="3" fontId="17" fillId="4" borderId="0" xfId="0" applyNumberFormat="1" applyFont="1" applyFill="1" applyBorder="1" applyAlignment="1">
      <alignment vertical="top"/>
    </xf>
    <xf numFmtId="0" fontId="17" fillId="4" borderId="0" xfId="0" applyFont="1" applyFill="1" applyBorder="1" applyAlignment="1">
      <alignment horizontal="left" vertical="top"/>
    </xf>
    <xf numFmtId="3" fontId="17" fillId="4" borderId="0" xfId="2" applyNumberFormat="1" applyFont="1" applyFill="1" applyBorder="1" applyAlignment="1">
      <alignment vertical="top"/>
    </xf>
    <xf numFmtId="0" fontId="17" fillId="4" borderId="0" xfId="0" applyFont="1" applyFill="1" applyAlignment="1">
      <alignment horizontal="left"/>
    </xf>
    <xf numFmtId="0" fontId="17" fillId="4" borderId="0" xfId="0" applyFont="1" applyFill="1" applyAlignment="1">
      <alignment vertical="center"/>
    </xf>
    <xf numFmtId="0" fontId="17" fillId="4" borderId="0" xfId="0" applyFont="1" applyFill="1" applyAlignment="1">
      <alignment horizontal="center"/>
    </xf>
    <xf numFmtId="0" fontId="17" fillId="4" borderId="0" xfId="0" applyFont="1" applyFill="1" applyBorder="1" applyAlignment="1" applyProtection="1">
      <alignment vertical="top"/>
      <protection locked="0"/>
    </xf>
    <xf numFmtId="0" fontId="17" fillId="4" borderId="0" xfId="0" applyFont="1" applyFill="1" applyBorder="1" applyAlignment="1" applyProtection="1">
      <protection locked="0"/>
    </xf>
    <xf numFmtId="0" fontId="17" fillId="4" borderId="0" xfId="0" applyFont="1" applyFill="1" applyBorder="1" applyAlignment="1" applyProtection="1"/>
    <xf numFmtId="0" fontId="17" fillId="4" borderId="0" xfId="0" applyFont="1" applyFill="1" applyProtection="1"/>
    <xf numFmtId="0" fontId="17" fillId="4" borderId="0" xfId="0" applyFont="1" applyFill="1" applyBorder="1" applyProtection="1"/>
    <xf numFmtId="0" fontId="17" fillId="4" borderId="0" xfId="0" applyFont="1" applyFill="1" applyBorder="1" applyAlignment="1" applyProtection="1">
      <alignment vertical="top"/>
    </xf>
    <xf numFmtId="0" fontId="7" fillId="4" borderId="0" xfId="3" applyFont="1" applyFill="1" applyBorder="1" applyAlignment="1" applyProtection="1"/>
    <xf numFmtId="0" fontId="7" fillId="4" borderId="0" xfId="1" applyNumberFormat="1" applyFont="1" applyFill="1" applyBorder="1" applyAlignment="1" applyProtection="1">
      <alignment horizontal="centerContinuous" vertical="center"/>
    </xf>
    <xf numFmtId="0" fontId="7" fillId="4" borderId="0" xfId="0" applyFont="1" applyFill="1" applyBorder="1" applyAlignment="1" applyProtection="1">
      <alignment horizontal="centerContinuous"/>
    </xf>
    <xf numFmtId="0" fontId="7" fillId="4" borderId="0" xfId="0" applyFont="1" applyFill="1" applyBorder="1" applyAlignment="1" applyProtection="1"/>
    <xf numFmtId="164" fontId="8" fillId="4" borderId="0" xfId="1" applyFont="1" applyFill="1" applyBorder="1" applyProtection="1"/>
    <xf numFmtId="0" fontId="23" fillId="7" borderId="9" xfId="3" applyFont="1" applyFill="1" applyBorder="1" applyAlignment="1" applyProtection="1">
      <alignment horizontal="center" vertical="center" wrapText="1"/>
    </xf>
    <xf numFmtId="0" fontId="23" fillId="7" borderId="6" xfId="3" applyFont="1" applyFill="1" applyBorder="1" applyAlignment="1" applyProtection="1">
      <alignment horizontal="center" vertical="center" wrapText="1"/>
    </xf>
    <xf numFmtId="0" fontId="23" fillId="7" borderId="6" xfId="0" applyFont="1" applyFill="1" applyBorder="1" applyAlignment="1" applyProtection="1">
      <alignment horizontal="center" vertical="center" wrapText="1"/>
    </xf>
    <xf numFmtId="0" fontId="23" fillId="7" borderId="10" xfId="3" applyFont="1" applyFill="1" applyBorder="1" applyAlignment="1" applyProtection="1">
      <alignment horizontal="center" vertical="center" wrapText="1"/>
    </xf>
    <xf numFmtId="0" fontId="7" fillId="4" borderId="1" xfId="1" applyNumberFormat="1" applyFont="1" applyFill="1" applyBorder="1" applyAlignment="1" applyProtection="1">
      <alignment horizontal="centerContinuous" vertical="center"/>
    </xf>
    <xf numFmtId="0" fontId="7" fillId="4" borderId="1" xfId="1" applyNumberFormat="1" applyFont="1" applyFill="1" applyBorder="1" applyAlignment="1" applyProtection="1">
      <alignment vertical="center"/>
    </xf>
    <xf numFmtId="0" fontId="7" fillId="4" borderId="0" xfId="1" applyNumberFormat="1" applyFont="1" applyFill="1" applyBorder="1" applyAlignment="1" applyProtection="1">
      <alignment vertical="top"/>
    </xf>
    <xf numFmtId="0" fontId="7" fillId="4" borderId="2" xfId="1" applyNumberFormat="1" applyFont="1" applyFill="1" applyBorder="1" applyAlignment="1" applyProtection="1">
      <alignment vertical="top"/>
    </xf>
    <xf numFmtId="0" fontId="18" fillId="4" borderId="1" xfId="0" applyFont="1" applyFill="1" applyBorder="1" applyAlignment="1" applyProtection="1"/>
    <xf numFmtId="0" fontId="7" fillId="4" borderId="0" xfId="0" applyFont="1" applyFill="1" applyBorder="1" applyAlignment="1" applyProtection="1">
      <alignment vertical="top"/>
    </xf>
    <xf numFmtId="0" fontId="7" fillId="4" borderId="2" xfId="0" applyFont="1" applyFill="1" applyBorder="1" applyAlignment="1" applyProtection="1">
      <alignment vertical="top"/>
    </xf>
    <xf numFmtId="3" fontId="7" fillId="4" borderId="0" xfId="0" applyNumberFormat="1" applyFont="1" applyFill="1" applyBorder="1" applyAlignment="1" applyProtection="1">
      <alignment horizontal="center" vertical="top"/>
      <protection locked="0"/>
    </xf>
    <xf numFmtId="0" fontId="18" fillId="4" borderId="2" xfId="0" applyFont="1" applyFill="1" applyBorder="1" applyAlignment="1" applyProtection="1">
      <alignment vertical="top"/>
    </xf>
    <xf numFmtId="0" fontId="17" fillId="4" borderId="1" xfId="0" applyFont="1" applyFill="1" applyBorder="1" applyAlignment="1" applyProtection="1"/>
    <xf numFmtId="0" fontId="19" fillId="4" borderId="0" xfId="0" applyFont="1" applyFill="1" applyBorder="1" applyAlignment="1" applyProtection="1">
      <alignment vertical="top"/>
    </xf>
    <xf numFmtId="3" fontId="8" fillId="4" borderId="0" xfId="0" applyNumberFormat="1" applyFont="1" applyFill="1" applyBorder="1" applyAlignment="1" applyProtection="1">
      <alignment horizontal="center" vertical="top"/>
      <protection locked="0"/>
    </xf>
    <xf numFmtId="3" fontId="8" fillId="4" borderId="0" xfId="0" applyNumberFormat="1" applyFont="1" applyFill="1" applyBorder="1" applyAlignment="1" applyProtection="1">
      <alignment horizontal="right" vertical="top"/>
      <protection locked="0"/>
    </xf>
    <xf numFmtId="0" fontId="17" fillId="4" borderId="2" xfId="0" applyFont="1" applyFill="1" applyBorder="1" applyAlignment="1" applyProtection="1">
      <alignment vertical="top"/>
    </xf>
    <xf numFmtId="0" fontId="8" fillId="4" borderId="0" xfId="0" applyFont="1" applyFill="1" applyBorder="1" applyAlignment="1" applyProtection="1">
      <alignment vertical="top"/>
    </xf>
    <xf numFmtId="0" fontId="7" fillId="4" borderId="0" xfId="0" applyFont="1" applyFill="1" applyBorder="1" applyAlignment="1" applyProtection="1">
      <alignment horizontal="center" vertical="top"/>
      <protection locked="0"/>
    </xf>
    <xf numFmtId="0" fontId="7" fillId="4" borderId="0" xfId="0" applyFont="1" applyFill="1" applyBorder="1" applyAlignment="1" applyProtection="1">
      <alignment horizontal="right" vertical="top"/>
      <protection locked="0"/>
    </xf>
    <xf numFmtId="0" fontId="8" fillId="4" borderId="0" xfId="0" applyNumberFormat="1" applyFont="1" applyFill="1" applyBorder="1" applyAlignment="1" applyProtection="1">
      <alignment horizontal="right" vertical="top"/>
      <protection locked="0"/>
    </xf>
    <xf numFmtId="0" fontId="7" fillId="4" borderId="0" xfId="0" applyFont="1" applyFill="1" applyBorder="1" applyAlignment="1" applyProtection="1">
      <alignment horizontal="center" vertical="top"/>
    </xf>
    <xf numFmtId="0" fontId="7" fillId="4" borderId="0" xfId="0" applyFont="1" applyFill="1" applyBorder="1" applyAlignment="1" applyProtection="1">
      <alignment horizontal="right" vertical="top"/>
    </xf>
    <xf numFmtId="0" fontId="29" fillId="4" borderId="1" xfId="0" applyFont="1" applyFill="1" applyBorder="1" applyAlignment="1" applyProtection="1"/>
    <xf numFmtId="0" fontId="9" fillId="4" borderId="0" xfId="0" applyFont="1" applyFill="1" applyBorder="1" applyAlignment="1" applyProtection="1">
      <alignment vertical="top"/>
    </xf>
    <xf numFmtId="3" fontId="9" fillId="4" borderId="0" xfId="0" applyNumberFormat="1" applyFont="1" applyFill="1" applyBorder="1" applyAlignment="1" applyProtection="1">
      <alignment horizontal="center" vertical="top"/>
      <protection locked="0"/>
    </xf>
    <xf numFmtId="3" fontId="9" fillId="4" borderId="0" xfId="0" applyNumberFormat="1" applyFont="1" applyFill="1" applyBorder="1" applyAlignment="1" applyProtection="1">
      <alignment horizontal="right" vertical="top"/>
    </xf>
    <xf numFmtId="0" fontId="29" fillId="4" borderId="2" xfId="0" applyFont="1" applyFill="1" applyBorder="1" applyAlignment="1" applyProtection="1">
      <alignment vertical="top"/>
    </xf>
    <xf numFmtId="0" fontId="7" fillId="4" borderId="0" xfId="0" applyFont="1" applyFill="1" applyBorder="1" applyAlignment="1" applyProtection="1">
      <alignment horizontal="left" vertical="top"/>
    </xf>
    <xf numFmtId="0" fontId="17" fillId="4" borderId="0" xfId="0" applyFont="1" applyFill="1" applyBorder="1" applyAlignment="1" applyProtection="1">
      <alignment horizontal="center" vertical="top"/>
      <protection locked="0"/>
    </xf>
    <xf numFmtId="3" fontId="9" fillId="4" borderId="0" xfId="0" applyNumberFormat="1" applyFont="1" applyFill="1" applyBorder="1" applyAlignment="1" applyProtection="1">
      <alignment horizontal="center" vertical="top"/>
    </xf>
    <xf numFmtId="3" fontId="7" fillId="4" borderId="0" xfId="0" applyNumberFormat="1" applyFont="1" applyFill="1" applyBorder="1" applyAlignment="1" applyProtection="1">
      <alignment horizontal="right" vertical="top"/>
      <protection locked="0"/>
    </xf>
    <xf numFmtId="0" fontId="29" fillId="4" borderId="3" xfId="0" applyFont="1" applyFill="1" applyBorder="1" applyAlignment="1" applyProtection="1"/>
    <xf numFmtId="0" fontId="9" fillId="4" borderId="4" xfId="0" applyFont="1" applyFill="1" applyBorder="1" applyAlignment="1" applyProtection="1">
      <alignment vertical="top"/>
    </xf>
    <xf numFmtId="3" fontId="9" fillId="4" borderId="4" xfId="0" applyNumberFormat="1" applyFont="1" applyFill="1" applyBorder="1" applyAlignment="1" applyProtection="1">
      <alignment horizontal="center" vertical="top"/>
    </xf>
    <xf numFmtId="3" fontId="9" fillId="4" borderId="4" xfId="0" applyNumberFormat="1" applyFont="1" applyFill="1" applyBorder="1" applyAlignment="1" applyProtection="1">
      <alignment horizontal="right" vertical="top"/>
    </xf>
    <xf numFmtId="0" fontId="29" fillId="4" borderId="5" xfId="0" applyFont="1" applyFill="1" applyBorder="1" applyAlignment="1" applyProtection="1">
      <alignment vertical="top"/>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applyAlignment="1" applyProtection="1">
      <alignment vertical="center"/>
    </xf>
    <xf numFmtId="0" fontId="8" fillId="4" borderId="0" xfId="0" applyFont="1" applyFill="1" applyBorder="1" applyAlignment="1" applyProtection="1"/>
    <xf numFmtId="0" fontId="8" fillId="4" borderId="0" xfId="0" applyFont="1" applyFill="1" applyBorder="1" applyProtection="1"/>
    <xf numFmtId="43" fontId="8" fillId="4" borderId="0" xfId="2" applyFont="1" applyFill="1" applyBorder="1" applyProtection="1"/>
    <xf numFmtId="0" fontId="8" fillId="4" borderId="0" xfId="0" applyFont="1" applyFill="1" applyBorder="1" applyAlignment="1" applyProtection="1">
      <alignment vertical="center"/>
    </xf>
    <xf numFmtId="0" fontId="8" fillId="4" borderId="0" xfId="0" applyFont="1" applyFill="1" applyBorder="1" applyAlignment="1" applyProtection="1">
      <alignment horizontal="right"/>
    </xf>
    <xf numFmtId="43" fontId="8" fillId="4" borderId="0" xfId="2" applyFont="1" applyFill="1" applyBorder="1" applyAlignment="1" applyProtection="1">
      <alignment vertical="top"/>
    </xf>
    <xf numFmtId="0" fontId="17" fillId="4" borderId="0" xfId="0" applyFont="1" applyFill="1" applyBorder="1" applyAlignment="1">
      <alignment horizontal="centerContinuous"/>
    </xf>
    <xf numFmtId="0" fontId="7" fillId="4" borderId="0" xfId="3" applyFont="1" applyFill="1" applyBorder="1" applyAlignment="1">
      <alignment horizontal="center" vertical="top"/>
    </xf>
    <xf numFmtId="0" fontId="8" fillId="4" borderId="0" xfId="3" applyFont="1" applyFill="1" applyBorder="1" applyAlignment="1">
      <alignment horizontal="centerContinuous" vertical="center"/>
    </xf>
    <xf numFmtId="0" fontId="8" fillId="4" borderId="0" xfId="3" applyFont="1" applyFill="1" applyBorder="1" applyAlignment="1">
      <alignment horizontal="center" vertical="top"/>
    </xf>
    <xf numFmtId="0" fontId="20" fillId="7" borderId="9" xfId="0" applyFont="1" applyFill="1" applyBorder="1" applyAlignment="1">
      <alignment vertical="center"/>
    </xf>
    <xf numFmtId="0" fontId="20" fillId="7" borderId="6" xfId="0" applyFont="1" applyFill="1" applyBorder="1" applyAlignment="1">
      <alignment vertical="center"/>
    </xf>
    <xf numFmtId="0" fontId="20" fillId="7" borderId="10" xfId="0" applyFont="1" applyFill="1" applyBorder="1"/>
    <xf numFmtId="0" fontId="8" fillId="4" borderId="0" xfId="3" applyFont="1" applyFill="1" applyBorder="1" applyAlignment="1">
      <alignment vertical="top"/>
    </xf>
    <xf numFmtId="3" fontId="8" fillId="4" borderId="0" xfId="3" applyNumberFormat="1" applyFont="1" applyFill="1" applyBorder="1" applyAlignment="1">
      <alignment vertical="top"/>
    </xf>
    <xf numFmtId="3" fontId="7" fillId="4" borderId="0" xfId="3" applyNumberFormat="1" applyFont="1" applyFill="1" applyBorder="1" applyAlignment="1">
      <alignment vertical="top"/>
    </xf>
    <xf numFmtId="3" fontId="8" fillId="4" borderId="0" xfId="3" applyNumberFormat="1" applyFont="1" applyFill="1" applyBorder="1" applyAlignment="1" applyProtection="1">
      <alignment vertical="top"/>
      <protection locked="0"/>
    </xf>
    <xf numFmtId="0" fontId="8" fillId="4" borderId="0" xfId="3" applyFont="1" applyFill="1" applyBorder="1" applyAlignment="1">
      <alignment horizontal="left" vertical="top"/>
    </xf>
    <xf numFmtId="0" fontId="7" fillId="4" borderId="0" xfId="3" applyFont="1" applyFill="1" applyBorder="1" applyAlignment="1">
      <alignment horizontal="left" vertical="top"/>
    </xf>
    <xf numFmtId="0" fontId="17" fillId="4" borderId="1" xfId="0" applyFont="1" applyFill="1" applyBorder="1" applyAlignment="1">
      <alignment horizontal="left" vertical="top" wrapText="1"/>
    </xf>
    <xf numFmtId="0" fontId="17" fillId="4" borderId="0" xfId="0" applyFont="1" applyFill="1" applyBorder="1" applyAlignment="1">
      <alignment horizontal="left" vertical="top" wrapText="1"/>
    </xf>
    <xf numFmtId="3" fontId="7" fillId="4" borderId="0" xfId="3" applyNumberFormat="1" applyFont="1" applyFill="1" applyBorder="1" applyAlignment="1">
      <alignment horizontal="right" vertical="top" wrapText="1"/>
    </xf>
    <xf numFmtId="0" fontId="17" fillId="4" borderId="2" xfId="0" applyFont="1" applyFill="1" applyBorder="1" applyAlignment="1">
      <alignment horizontal="left" wrapText="1"/>
    </xf>
    <xf numFmtId="0" fontId="17" fillId="4" borderId="0" xfId="0" applyFont="1" applyFill="1" applyAlignment="1">
      <alignment horizontal="left" wrapText="1"/>
    </xf>
    <xf numFmtId="0" fontId="7" fillId="4" borderId="4" xfId="3" applyFont="1" applyFill="1" applyBorder="1" applyAlignment="1">
      <alignment vertical="top"/>
    </xf>
    <xf numFmtId="3" fontId="8" fillId="4" borderId="4" xfId="3" applyNumberFormat="1" applyFont="1" applyFill="1" applyBorder="1" applyAlignment="1">
      <alignment vertical="top"/>
    </xf>
    <xf numFmtId="0" fontId="32" fillId="4" borderId="0" xfId="0" applyFont="1" applyFill="1"/>
    <xf numFmtId="0" fontId="31" fillId="4" borderId="0" xfId="0" applyFont="1" applyFill="1" applyBorder="1" applyAlignment="1" applyProtection="1">
      <alignment horizontal="right"/>
    </xf>
    <xf numFmtId="0" fontId="30" fillId="4" borderId="0" xfId="0" applyFont="1" applyFill="1" applyAlignment="1">
      <alignment horizontal="center"/>
    </xf>
    <xf numFmtId="0" fontId="14" fillId="4" borderId="0" xfId="0" applyFont="1" applyFill="1"/>
    <xf numFmtId="0" fontId="14" fillId="0" borderId="0" xfId="0" applyFont="1"/>
    <xf numFmtId="0" fontId="15" fillId="4" borderId="0" xfId="4" applyFont="1" applyFill="1"/>
    <xf numFmtId="0" fontId="15" fillId="4" borderId="0" xfId="4" applyFont="1" applyFill="1" applyAlignment="1">
      <alignment horizontal="center"/>
    </xf>
    <xf numFmtId="0" fontId="15" fillId="4" borderId="0" xfId="4" applyFont="1" applyFill="1" applyAlignment="1"/>
    <xf numFmtId="0" fontId="14" fillId="4" borderId="0" xfId="4" applyFont="1" applyFill="1"/>
    <xf numFmtId="0" fontId="33" fillId="4" borderId="11" xfId="4" applyFont="1" applyFill="1" applyBorder="1"/>
    <xf numFmtId="0" fontId="33" fillId="4" borderId="7" xfId="4" applyFont="1" applyFill="1" applyBorder="1"/>
    <xf numFmtId="0" fontId="33" fillId="4" borderId="8" xfId="4" applyFont="1" applyFill="1" applyBorder="1"/>
    <xf numFmtId="0" fontId="33" fillId="4" borderId="8" xfId="4" applyFont="1" applyFill="1" applyBorder="1" applyAlignment="1">
      <alignment horizontal="center"/>
    </xf>
    <xf numFmtId="0" fontId="33" fillId="4" borderId="17" xfId="4" applyFont="1" applyFill="1" applyBorder="1" applyAlignment="1">
      <alignment horizontal="center"/>
    </xf>
    <xf numFmtId="167" fontId="33" fillId="4" borderId="18" xfId="5" applyNumberFormat="1" applyFont="1" applyFill="1" applyBorder="1" applyAlignment="1">
      <alignment horizontal="center"/>
    </xf>
    <xf numFmtId="0" fontId="33" fillId="4" borderId="1" xfId="4" applyFont="1" applyFill="1" applyBorder="1" applyAlignment="1">
      <alignment horizontal="center" vertical="center"/>
    </xf>
    <xf numFmtId="0" fontId="36" fillId="4" borderId="0" xfId="4" applyFont="1" applyFill="1"/>
    <xf numFmtId="0" fontId="33" fillId="4" borderId="3" xfId="4" applyFont="1" applyFill="1" applyBorder="1" applyAlignment="1">
      <alignment horizontal="center" vertical="center"/>
    </xf>
    <xf numFmtId="0" fontId="33" fillId="4" borderId="4" xfId="4" applyFont="1" applyFill="1" applyBorder="1" applyAlignment="1">
      <alignment horizontal="center" vertical="center"/>
    </xf>
    <xf numFmtId="0" fontId="33" fillId="4" borderId="5" xfId="4" applyFont="1" applyFill="1" applyBorder="1" applyAlignment="1">
      <alignment wrapText="1"/>
    </xf>
    <xf numFmtId="167" fontId="33" fillId="4" borderId="5" xfId="5" applyNumberFormat="1" applyFont="1" applyFill="1" applyBorder="1" applyAlignment="1">
      <alignment horizontal="center"/>
    </xf>
    <xf numFmtId="167" fontId="33" fillId="4" borderId="19" xfId="5" applyNumberFormat="1" applyFont="1" applyFill="1" applyBorder="1" applyAlignment="1">
      <alignment horizontal="center"/>
    </xf>
    <xf numFmtId="0" fontId="36" fillId="4" borderId="9" xfId="4" applyFont="1" applyFill="1" applyBorder="1" applyAlignment="1">
      <alignment horizontal="centerContinuous"/>
    </xf>
    <xf numFmtId="0" fontId="36" fillId="4" borderId="6" xfId="4" applyFont="1" applyFill="1" applyBorder="1" applyAlignment="1">
      <alignment horizontal="centerContinuous"/>
    </xf>
    <xf numFmtId="0" fontId="36" fillId="4" borderId="10" xfId="4" applyFont="1" applyFill="1" applyBorder="1" applyAlignment="1">
      <alignment horizontal="left" wrapText="1"/>
    </xf>
    <xf numFmtId="0" fontId="1" fillId="4" borderId="7" xfId="0" applyFont="1" applyFill="1" applyBorder="1" applyAlignment="1">
      <alignment vertical="top" wrapText="1"/>
    </xf>
    <xf numFmtId="0" fontId="36" fillId="4" borderId="1" xfId="4" applyFont="1" applyFill="1" applyBorder="1" applyAlignment="1">
      <alignment horizontal="left"/>
    </xf>
    <xf numFmtId="0" fontId="36" fillId="4" borderId="0" xfId="4" applyFont="1" applyFill="1" applyBorder="1" applyAlignment="1">
      <alignment horizontal="left"/>
    </xf>
    <xf numFmtId="0" fontId="34" fillId="4" borderId="18" xfId="0" applyFont="1" applyFill="1" applyBorder="1" applyAlignment="1">
      <alignment vertical="center" wrapText="1"/>
    </xf>
    <xf numFmtId="0" fontId="34" fillId="4" borderId="2" xfId="0" applyFont="1" applyFill="1" applyBorder="1" applyAlignment="1">
      <alignment vertical="center" wrapText="1"/>
    </xf>
    <xf numFmtId="0" fontId="36" fillId="4" borderId="1" xfId="4" applyFont="1" applyFill="1" applyBorder="1" applyAlignment="1">
      <alignment horizontal="center" vertical="center"/>
    </xf>
    <xf numFmtId="167" fontId="36" fillId="4" borderId="18" xfId="5" applyNumberFormat="1" applyFont="1" applyFill="1" applyBorder="1" applyAlignment="1">
      <alignment horizontal="center"/>
    </xf>
    <xf numFmtId="0" fontId="15" fillId="4" borderId="0" xfId="0" applyFont="1" applyFill="1"/>
    <xf numFmtId="0" fontId="15" fillId="0" borderId="0" xfId="0" applyFont="1"/>
    <xf numFmtId="0" fontId="33" fillId="4" borderId="0" xfId="4" applyFont="1" applyFill="1" applyBorder="1" applyAlignment="1">
      <alignment horizontal="center" vertical="center"/>
    </xf>
    <xf numFmtId="0" fontId="36" fillId="4" borderId="10" xfId="4" applyFont="1" applyFill="1" applyBorder="1" applyAlignment="1">
      <alignment horizontal="left" wrapText="1" indent="1"/>
    </xf>
    <xf numFmtId="0" fontId="37" fillId="4" borderId="0" xfId="0" applyFont="1" applyFill="1"/>
    <xf numFmtId="37" fontId="39" fillId="8" borderId="16" xfId="4" applyNumberFormat="1" applyFont="1" applyFill="1" applyBorder="1" applyAlignment="1">
      <alignment horizontal="center" vertical="center"/>
    </xf>
    <xf numFmtId="37" fontId="39" fillId="8" borderId="16" xfId="4" applyNumberFormat="1" applyFont="1" applyFill="1" applyBorder="1" applyAlignment="1">
      <alignment horizontal="center" wrapText="1"/>
    </xf>
    <xf numFmtId="0" fontId="14" fillId="4" borderId="2" xfId="0" applyFont="1" applyFill="1" applyBorder="1"/>
    <xf numFmtId="0" fontId="14" fillId="4" borderId="0" xfId="0" applyFont="1" applyFill="1" applyBorder="1"/>
    <xf numFmtId="0" fontId="15" fillId="4" borderId="0" xfId="0" applyFont="1" applyFill="1" applyBorder="1"/>
    <xf numFmtId="0" fontId="15" fillId="4" borderId="2" xfId="0" applyFont="1" applyFill="1" applyBorder="1"/>
    <xf numFmtId="0" fontId="40" fillId="4" borderId="18" xfId="0" applyFont="1" applyFill="1" applyBorder="1" applyAlignment="1">
      <alignment vertical="center" wrapText="1"/>
    </xf>
    <xf numFmtId="0" fontId="0" fillId="4" borderId="0" xfId="0" applyFill="1"/>
    <xf numFmtId="0" fontId="39" fillId="8" borderId="16"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14" fillId="4" borderId="2" xfId="0" applyFont="1" applyFill="1" applyBorder="1" applyAlignment="1">
      <alignment horizontal="justify" vertical="center" wrapText="1"/>
    </xf>
    <xf numFmtId="0" fontId="14" fillId="4" borderId="18" xfId="0" applyFont="1" applyFill="1" applyBorder="1" applyAlignment="1">
      <alignment horizontal="justify" vertical="center" wrapText="1"/>
    </xf>
    <xf numFmtId="0" fontId="14" fillId="4" borderId="1" xfId="0" applyFont="1" applyFill="1" applyBorder="1" applyAlignment="1">
      <alignment horizontal="justify" vertical="top" wrapText="1"/>
    </xf>
    <xf numFmtId="0" fontId="14" fillId="4" borderId="2" xfId="0" applyFont="1" applyFill="1" applyBorder="1" applyAlignment="1">
      <alignment horizontal="justify" vertical="top" wrapText="1"/>
    </xf>
    <xf numFmtId="0" fontId="14" fillId="4" borderId="3" xfId="0" applyFont="1" applyFill="1" applyBorder="1" applyAlignment="1">
      <alignment horizontal="justify" vertical="top" wrapText="1"/>
    </xf>
    <xf numFmtId="0" fontId="14" fillId="4" borderId="5" xfId="0" applyFont="1" applyFill="1" applyBorder="1" applyAlignment="1">
      <alignment horizontal="justify" vertical="top" wrapText="1"/>
    </xf>
    <xf numFmtId="0" fontId="14" fillId="4" borderId="19" xfId="0" applyFont="1" applyFill="1" applyBorder="1" applyAlignment="1">
      <alignment horizontal="justify" vertical="top" wrapText="1"/>
    </xf>
    <xf numFmtId="0" fontId="38" fillId="4" borderId="0" xfId="0" applyFont="1" applyFill="1"/>
    <xf numFmtId="0" fontId="15" fillId="4" borderId="3" xfId="0" applyFont="1" applyFill="1" applyBorder="1" applyAlignment="1">
      <alignment horizontal="justify" vertical="top" wrapText="1"/>
    </xf>
    <xf numFmtId="0" fontId="15" fillId="4" borderId="5" xfId="0" applyFont="1" applyFill="1" applyBorder="1" applyAlignment="1">
      <alignment horizontal="justify" vertical="top" wrapText="1"/>
    </xf>
    <xf numFmtId="0" fontId="38" fillId="0" borderId="0" xfId="0" applyFont="1"/>
    <xf numFmtId="0" fontId="15" fillId="4" borderId="19" xfId="0" applyFont="1" applyFill="1" applyBorder="1" applyAlignment="1">
      <alignment horizontal="right" vertical="top" wrapText="1"/>
    </xf>
    <xf numFmtId="0" fontId="14" fillId="4" borderId="18" xfId="0" applyFont="1" applyFill="1" applyBorder="1" applyAlignment="1">
      <alignment horizontal="right" vertical="top" wrapText="1"/>
    </xf>
    <xf numFmtId="0" fontId="14" fillId="4" borderId="11" xfId="0" applyFont="1" applyFill="1" applyBorder="1" applyAlignment="1">
      <alignment horizontal="justify" vertical="center" wrapText="1"/>
    </xf>
    <xf numFmtId="0" fontId="14" fillId="4" borderId="8" xfId="0" applyFont="1" applyFill="1" applyBorder="1" applyAlignment="1">
      <alignment horizontal="justify" vertical="center" wrapText="1"/>
    </xf>
    <xf numFmtId="0" fontId="14" fillId="4" borderId="17" xfId="0" applyFont="1" applyFill="1" applyBorder="1" applyAlignment="1">
      <alignment horizontal="justify" vertical="center" wrapText="1"/>
    </xf>
    <xf numFmtId="0" fontId="15" fillId="4" borderId="2" xfId="0" applyFont="1" applyFill="1" applyBorder="1" applyAlignment="1">
      <alignment horizontal="justify" vertical="center" wrapText="1"/>
    </xf>
    <xf numFmtId="0" fontId="15" fillId="4" borderId="1" xfId="0" applyFont="1" applyFill="1" applyBorder="1" applyAlignment="1">
      <alignment horizontal="justify" vertical="center" wrapText="1"/>
    </xf>
    <xf numFmtId="0" fontId="15" fillId="4" borderId="3" xfId="0" applyFont="1" applyFill="1" applyBorder="1" applyAlignment="1">
      <alignment horizontal="justify" vertical="center" wrapText="1"/>
    </xf>
    <xf numFmtId="0" fontId="15" fillId="4" borderId="5" xfId="0" applyFont="1" applyFill="1" applyBorder="1" applyAlignment="1">
      <alignment horizontal="justify" vertical="center" wrapText="1"/>
    </xf>
    <xf numFmtId="0" fontId="14" fillId="4" borderId="19" xfId="0" applyFont="1" applyFill="1" applyBorder="1" applyAlignment="1">
      <alignment horizontal="justify" vertical="center" wrapText="1"/>
    </xf>
    <xf numFmtId="0" fontId="15" fillId="4" borderId="19" xfId="0" applyFont="1" applyFill="1" applyBorder="1" applyAlignment="1">
      <alignment horizontal="right" vertical="center" wrapText="1"/>
    </xf>
    <xf numFmtId="0" fontId="14" fillId="4" borderId="18" xfId="0" applyFont="1" applyFill="1" applyBorder="1" applyAlignment="1">
      <alignment horizontal="right" vertical="center" wrapText="1"/>
    </xf>
    <xf numFmtId="0" fontId="41" fillId="0" borderId="0" xfId="0" applyFont="1" applyAlignment="1">
      <alignment horizontal="center"/>
    </xf>
    <xf numFmtId="0" fontId="42" fillId="0" borderId="0" xfId="0" applyFont="1" applyAlignment="1">
      <alignment horizontal="center"/>
    </xf>
    <xf numFmtId="0" fontId="34" fillId="4" borderId="1" xfId="0" applyFont="1" applyFill="1" applyBorder="1" applyAlignment="1">
      <alignment horizontal="center" vertical="center" wrapText="1"/>
    </xf>
    <xf numFmtId="0" fontId="34" fillId="4" borderId="0" xfId="0" applyFont="1" applyFill="1" applyBorder="1" applyAlignment="1">
      <alignment vertical="center" wrapText="1"/>
    </xf>
    <xf numFmtId="0" fontId="15" fillId="4" borderId="18" xfId="0" applyFont="1" applyFill="1" applyBorder="1" applyAlignment="1">
      <alignment horizontal="right" vertical="center" wrapText="1"/>
    </xf>
    <xf numFmtId="0" fontId="15" fillId="4" borderId="9" xfId="0" applyFont="1" applyFill="1" applyBorder="1" applyAlignment="1">
      <alignment horizontal="justify" vertical="center" wrapText="1"/>
    </xf>
    <xf numFmtId="0" fontId="15" fillId="4" borderId="10" xfId="0" applyFont="1" applyFill="1" applyBorder="1" applyAlignment="1">
      <alignment horizontal="justify" vertical="center" wrapText="1"/>
    </xf>
    <xf numFmtId="0" fontId="15" fillId="4" borderId="16" xfId="0" applyFont="1" applyFill="1" applyBorder="1" applyAlignment="1">
      <alignment vertical="center" wrapText="1"/>
    </xf>
    <xf numFmtId="0" fontId="14" fillId="4" borderId="11" xfId="0" applyFont="1" applyFill="1" applyBorder="1" applyAlignment="1">
      <alignment horizontal="left" vertical="center" wrapText="1"/>
    </xf>
    <xf numFmtId="0" fontId="0" fillId="4" borderId="0" xfId="0" applyFill="1" applyAlignment="1">
      <alignment vertical="top"/>
    </xf>
    <xf numFmtId="0" fontId="0" fillId="0" borderId="0" xfId="0" applyAlignment="1">
      <alignment vertical="top"/>
    </xf>
    <xf numFmtId="0" fontId="14" fillId="4" borderId="1" xfId="0" applyFont="1" applyFill="1" applyBorder="1" applyAlignment="1">
      <alignment horizontal="left" vertical="top"/>
    </xf>
    <xf numFmtId="0" fontId="14" fillId="4" borderId="2" xfId="0" applyFont="1" applyFill="1" applyBorder="1" applyAlignment="1">
      <alignment horizontal="justify" vertical="top"/>
    </xf>
    <xf numFmtId="0" fontId="38" fillId="4" borderId="0" xfId="0" applyFont="1" applyFill="1" applyAlignment="1">
      <alignment vertical="top"/>
    </xf>
    <xf numFmtId="0" fontId="38" fillId="0" borderId="0" xfId="0" applyFont="1" applyAlignment="1">
      <alignment vertical="top"/>
    </xf>
    <xf numFmtId="0" fontId="14" fillId="4" borderId="3" xfId="0" applyFont="1" applyFill="1" applyBorder="1" applyAlignment="1">
      <alignment horizontal="left" vertical="top"/>
    </xf>
    <xf numFmtId="0" fontId="14" fillId="4" borderId="5" xfId="0" applyFont="1" applyFill="1" applyBorder="1" applyAlignment="1">
      <alignment vertical="top"/>
    </xf>
    <xf numFmtId="0" fontId="15" fillId="4" borderId="3" xfId="0" applyFont="1" applyFill="1" applyBorder="1" applyAlignment="1">
      <alignment horizontal="left" vertical="top"/>
    </xf>
    <xf numFmtId="0" fontId="15" fillId="4" borderId="5" xfId="0" applyFont="1" applyFill="1" applyBorder="1" applyAlignment="1">
      <alignment vertical="top"/>
    </xf>
    <xf numFmtId="0" fontId="14" fillId="0" borderId="0" xfId="0" applyFont="1" applyAlignment="1">
      <alignment horizontal="left"/>
    </xf>
    <xf numFmtId="0" fontId="15" fillId="4" borderId="18" xfId="0" applyFont="1" applyFill="1" applyBorder="1" applyAlignment="1">
      <alignment horizontal="right" vertical="top" wrapText="1"/>
    </xf>
    <xf numFmtId="0" fontId="14" fillId="4" borderId="18" xfId="0" applyFont="1" applyFill="1" applyBorder="1" applyAlignment="1">
      <alignment horizontal="right" vertical="top"/>
    </xf>
    <xf numFmtId="0" fontId="15" fillId="4" borderId="18" xfId="0" applyFont="1" applyFill="1" applyBorder="1" applyAlignment="1">
      <alignment horizontal="right" vertical="top"/>
    </xf>
    <xf numFmtId="0" fontId="14" fillId="4" borderId="19" xfId="0" applyFont="1" applyFill="1" applyBorder="1" applyAlignment="1">
      <alignment horizontal="right" vertical="top"/>
    </xf>
    <xf numFmtId="0" fontId="15" fillId="4" borderId="19" xfId="0" applyFont="1" applyFill="1" applyBorder="1" applyAlignment="1">
      <alignment horizontal="right" vertical="top"/>
    </xf>
    <xf numFmtId="0" fontId="43" fillId="0" borderId="0" xfId="0" applyFont="1" applyAlignment="1">
      <alignment horizontal="center"/>
    </xf>
    <xf numFmtId="0" fontId="46" fillId="0" borderId="0" xfId="0" applyFont="1"/>
    <xf numFmtId="0" fontId="45" fillId="8" borderId="16" xfId="0" applyFont="1" applyFill="1" applyBorder="1" applyAlignment="1">
      <alignment horizontal="center"/>
    </xf>
    <xf numFmtId="0" fontId="46" fillId="4" borderId="16" xfId="0" applyFont="1" applyFill="1" applyBorder="1"/>
    <xf numFmtId="0" fontId="48" fillId="4" borderId="16" xfId="0" applyFont="1" applyFill="1" applyBorder="1"/>
    <xf numFmtId="0" fontId="46" fillId="4" borderId="16" xfId="0" applyFont="1" applyFill="1" applyBorder="1" applyAlignment="1">
      <alignment horizontal="center"/>
    </xf>
    <xf numFmtId="0" fontId="46" fillId="4" borderId="16" xfId="0" applyFont="1" applyFill="1" applyBorder="1" applyAlignment="1">
      <alignment horizontal="right"/>
    </xf>
    <xf numFmtId="0" fontId="49" fillId="8" borderId="0" xfId="0" applyFont="1" applyFill="1"/>
    <xf numFmtId="0" fontId="14" fillId="4" borderId="0" xfId="0" applyFont="1" applyFill="1" applyBorder="1" applyAlignment="1">
      <alignment horizontal="justify" vertical="center" wrapText="1"/>
    </xf>
    <xf numFmtId="0" fontId="14" fillId="4" borderId="3" xfId="0" applyFont="1" applyFill="1" applyBorder="1" applyAlignment="1">
      <alignment horizontal="justify" vertical="center" wrapText="1"/>
    </xf>
    <xf numFmtId="0" fontId="14" fillId="4" borderId="4" xfId="0" applyFont="1" applyFill="1" applyBorder="1" applyAlignment="1">
      <alignment horizontal="justify" vertical="center" wrapText="1"/>
    </xf>
    <xf numFmtId="0" fontId="14" fillId="4" borderId="5" xfId="0" applyFont="1" applyFill="1" applyBorder="1" applyAlignment="1">
      <alignment horizontal="justify" vertical="center" wrapText="1"/>
    </xf>
    <xf numFmtId="0" fontId="14" fillId="4" borderId="2" xfId="0" applyFont="1" applyFill="1" applyBorder="1" applyAlignment="1">
      <alignment horizontal="right" vertical="center" wrapText="1"/>
    </xf>
    <xf numFmtId="0" fontId="14" fillId="4" borderId="5" xfId="0" applyFont="1" applyFill="1" applyBorder="1" applyAlignment="1">
      <alignment horizontal="right" vertical="center" wrapText="1"/>
    </xf>
    <xf numFmtId="0" fontId="14" fillId="4" borderId="19" xfId="0" applyFont="1" applyFill="1" applyBorder="1" applyAlignment="1">
      <alignment horizontal="right" vertical="center" wrapText="1"/>
    </xf>
    <xf numFmtId="0" fontId="14" fillId="4" borderId="20" xfId="0" applyFont="1" applyFill="1" applyBorder="1" applyAlignment="1">
      <alignment horizontal="justify" vertical="center" wrapText="1"/>
    </xf>
    <xf numFmtId="0" fontId="15" fillId="4" borderId="21" xfId="0" applyFont="1" applyFill="1" applyBorder="1" applyAlignment="1">
      <alignment horizontal="justify" vertical="center" wrapText="1"/>
    </xf>
    <xf numFmtId="0" fontId="14" fillId="4" borderId="22"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5" fillId="4" borderId="20" xfId="0" applyFont="1" applyFill="1" applyBorder="1" applyAlignment="1">
      <alignment horizontal="justify" vertical="center" wrapText="1"/>
    </xf>
    <xf numFmtId="0" fontId="15" fillId="4" borderId="22" xfId="0" applyFont="1" applyFill="1" applyBorder="1" applyAlignment="1">
      <alignment horizontal="center" vertical="center" wrapText="1"/>
    </xf>
    <xf numFmtId="0" fontId="7" fillId="4" borderId="0" xfId="3" applyFont="1" applyFill="1" applyBorder="1" applyAlignment="1" applyProtection="1">
      <alignment horizontal="center"/>
      <protection locked="0"/>
    </xf>
    <xf numFmtId="0" fontId="7" fillId="4" borderId="0" xfId="0" applyFont="1" applyFill="1" applyBorder="1" applyAlignment="1" applyProtection="1">
      <alignment horizontal="right"/>
      <protection locked="0"/>
    </xf>
    <xf numFmtId="0" fontId="8" fillId="4" borderId="0" xfId="0" applyNumberFormat="1" applyFont="1" applyFill="1" applyBorder="1" applyAlignment="1" applyProtection="1">
      <protection locked="0"/>
    </xf>
    <xf numFmtId="0" fontId="18" fillId="4" borderId="0" xfId="0" applyFont="1" applyFill="1" applyBorder="1" applyAlignment="1" applyProtection="1">
      <alignment horizontal="centerContinuous"/>
      <protection locked="0"/>
    </xf>
    <xf numFmtId="0" fontId="7" fillId="4" borderId="0" xfId="3" applyFont="1" applyFill="1" applyBorder="1" applyAlignment="1" applyProtection="1">
      <alignment horizontal="centerContinuous"/>
      <protection locked="0"/>
    </xf>
    <xf numFmtId="0" fontId="18" fillId="4" borderId="0" xfId="0" applyFont="1" applyFill="1" applyBorder="1" applyAlignment="1" applyProtection="1">
      <alignment horizontal="center"/>
      <protection locked="0"/>
    </xf>
    <xf numFmtId="0" fontId="8" fillId="4" borderId="0" xfId="3" applyFont="1" applyFill="1" applyBorder="1" applyAlignment="1" applyProtection="1">
      <alignment horizontal="center" vertical="center"/>
      <protection locked="0"/>
    </xf>
    <xf numFmtId="0" fontId="17" fillId="4" borderId="1" xfId="0" applyFont="1" applyFill="1" applyBorder="1" applyAlignment="1" applyProtection="1">
      <protection locked="0"/>
    </xf>
    <xf numFmtId="0" fontId="7" fillId="4" borderId="0" xfId="3" applyFont="1" applyFill="1" applyBorder="1" applyAlignment="1" applyProtection="1">
      <alignment vertical="center"/>
      <protection locked="0"/>
    </xf>
    <xf numFmtId="0" fontId="17" fillId="0" borderId="2" xfId="0" applyFont="1" applyFill="1" applyBorder="1" applyAlignment="1" applyProtection="1">
      <protection locked="0"/>
    </xf>
    <xf numFmtId="0" fontId="8" fillId="4" borderId="1" xfId="0" applyFont="1" applyFill="1" applyBorder="1" applyAlignment="1" applyProtection="1">
      <alignment vertical="top"/>
      <protection locked="0"/>
    </xf>
    <xf numFmtId="0" fontId="8" fillId="4" borderId="0" xfId="0" applyFont="1" applyFill="1" applyBorder="1" applyAlignment="1" applyProtection="1">
      <alignment vertical="top"/>
      <protection locked="0"/>
    </xf>
    <xf numFmtId="3" fontId="8" fillId="4" borderId="0" xfId="2" applyNumberFormat="1" applyFont="1" applyFill="1" applyBorder="1" applyAlignment="1" applyProtection="1">
      <alignment horizontal="right" vertical="top"/>
      <protection locked="0"/>
    </xf>
    <xf numFmtId="0" fontId="17" fillId="4" borderId="2" xfId="0" applyFont="1" applyFill="1" applyBorder="1" applyAlignment="1" applyProtection="1">
      <alignment vertical="top"/>
      <protection locked="0"/>
    </xf>
    <xf numFmtId="0" fontId="8" fillId="4" borderId="1" xfId="0" applyFont="1" applyFill="1" applyBorder="1" applyAlignment="1" applyProtection="1">
      <alignment horizontal="center" vertical="top"/>
      <protection locked="0"/>
    </xf>
    <xf numFmtId="0" fontId="8" fillId="4" borderId="0" xfId="0" applyFont="1" applyFill="1" applyBorder="1" applyAlignment="1" applyProtection="1">
      <alignment horizontal="center" vertical="top"/>
      <protection locked="0"/>
    </xf>
    <xf numFmtId="0" fontId="55" fillId="4" borderId="32" xfId="0" applyFont="1" applyFill="1" applyBorder="1" applyAlignment="1">
      <alignment horizontal="center" vertical="center" wrapText="1"/>
    </xf>
    <xf numFmtId="0" fontId="55" fillId="4" borderId="13" xfId="0" applyFont="1" applyFill="1" applyBorder="1" applyAlignment="1">
      <alignment horizontal="center" vertical="center" wrapText="1"/>
    </xf>
    <xf numFmtId="0" fontId="55" fillId="4" borderId="13" xfId="0" applyFont="1" applyFill="1" applyBorder="1" applyAlignment="1">
      <alignment horizontal="justify" vertical="center" wrapText="1"/>
    </xf>
    <xf numFmtId="0" fontId="55" fillId="4" borderId="32" xfId="0" applyFont="1" applyFill="1" applyBorder="1" applyAlignment="1">
      <alignment horizontal="justify" vertical="center" wrapText="1"/>
    </xf>
    <xf numFmtId="0" fontId="55" fillId="4" borderId="13" xfId="0" applyFont="1" applyFill="1" applyBorder="1" applyAlignment="1">
      <alignment horizontal="center" vertical="center" wrapText="1"/>
    </xf>
    <xf numFmtId="49" fontId="55" fillId="4" borderId="32" xfId="0" applyNumberFormat="1" applyFont="1" applyFill="1" applyBorder="1" applyAlignment="1">
      <alignment horizontal="center" vertical="center" wrapText="1"/>
    </xf>
    <xf numFmtId="49" fontId="55" fillId="4" borderId="32" xfId="0" applyNumberFormat="1" applyFont="1" applyFill="1" applyBorder="1" applyAlignment="1">
      <alignment horizontal="justify" vertical="center" wrapText="1"/>
    </xf>
    <xf numFmtId="3" fontId="8" fillId="0" borderId="0" xfId="0" applyNumberFormat="1" applyFont="1" applyFill="1" applyBorder="1" applyAlignment="1" applyProtection="1">
      <alignment vertical="top"/>
      <protection locked="0"/>
    </xf>
    <xf numFmtId="0" fontId="14" fillId="0" borderId="18" xfId="0" applyFont="1" applyFill="1" applyBorder="1" applyAlignment="1">
      <alignment horizontal="right" vertical="top" wrapText="1"/>
    </xf>
    <xf numFmtId="0" fontId="17" fillId="4" borderId="0" xfId="0" applyFont="1" applyFill="1" applyBorder="1" applyAlignment="1" applyProtection="1">
      <alignment wrapText="1"/>
      <protection locked="0"/>
    </xf>
    <xf numFmtId="0" fontId="17" fillId="0" borderId="0" xfId="0" applyFont="1" applyFill="1"/>
    <xf numFmtId="0" fontId="17" fillId="4" borderId="4" xfId="0" applyFont="1" applyFill="1" applyBorder="1" applyAlignment="1" applyProtection="1">
      <alignment wrapText="1"/>
      <protection locked="0"/>
    </xf>
    <xf numFmtId="0" fontId="17" fillId="4" borderId="7" xfId="0" applyFont="1" applyFill="1" applyBorder="1" applyAlignment="1" applyProtection="1">
      <alignment horizontal="center" vertical="center" wrapText="1"/>
      <protection locked="0"/>
    </xf>
    <xf numFmtId="0" fontId="8" fillId="4" borderId="4" xfId="0" applyFont="1" applyFill="1" applyBorder="1" applyAlignment="1" applyProtection="1">
      <protection locked="0"/>
    </xf>
    <xf numFmtId="0" fontId="8" fillId="4" borderId="0" xfId="0" applyFont="1" applyFill="1" applyBorder="1" applyAlignment="1" applyProtection="1">
      <protection locked="0"/>
    </xf>
    <xf numFmtId="0" fontId="8" fillId="4" borderId="0" xfId="0" applyFont="1" applyFill="1" applyBorder="1" applyAlignment="1" applyProtection="1">
      <alignment horizontal="center" vertical="center" wrapText="1"/>
      <protection locked="0"/>
    </xf>
    <xf numFmtId="0" fontId="14" fillId="0" borderId="0" xfId="0" applyFont="1" applyFill="1"/>
    <xf numFmtId="0" fontId="1" fillId="0" borderId="0" xfId="0" applyFont="1" applyFill="1"/>
    <xf numFmtId="0" fontId="0" fillId="0" borderId="0" xfId="0" applyAlignment="1">
      <alignment horizontal="center"/>
    </xf>
    <xf numFmtId="0" fontId="8" fillId="4" borderId="0"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58" fillId="0" borderId="0" xfId="0" applyFont="1" applyFill="1"/>
    <xf numFmtId="0" fontId="55" fillId="4" borderId="13" xfId="0" applyFont="1" applyFill="1" applyBorder="1" applyAlignment="1">
      <alignment horizontal="center" vertical="center" wrapText="1"/>
    </xf>
    <xf numFmtId="0" fontId="14" fillId="0" borderId="18" xfId="0" applyFont="1" applyFill="1" applyBorder="1" applyAlignment="1">
      <alignment horizontal="right" vertical="center" wrapText="1"/>
    </xf>
    <xf numFmtId="0" fontId="15" fillId="0" borderId="18" xfId="0" applyFont="1" applyFill="1" applyBorder="1" applyAlignment="1">
      <alignment horizontal="right" vertical="center" wrapText="1"/>
    </xf>
    <xf numFmtId="0" fontId="17" fillId="4" borderId="0" xfId="0" applyFont="1" applyFill="1" applyBorder="1" applyAlignment="1" applyProtection="1">
      <alignment horizontal="center"/>
      <protection locked="0"/>
    </xf>
    <xf numFmtId="0" fontId="8" fillId="4" borderId="0" xfId="0" applyFont="1" applyFill="1" applyBorder="1" applyAlignment="1" applyProtection="1">
      <alignment horizontal="center" vertical="center" wrapText="1"/>
      <protection locked="0"/>
    </xf>
    <xf numFmtId="0" fontId="17" fillId="4" borderId="0" xfId="0" applyFont="1" applyFill="1" applyBorder="1" applyAlignment="1" applyProtection="1">
      <alignment horizontal="center" vertical="center" wrapText="1"/>
      <protection locked="0"/>
    </xf>
    <xf numFmtId="0" fontId="23" fillId="7" borderId="7" xfId="3" applyFont="1" applyFill="1" applyBorder="1" applyAlignment="1" applyProtection="1">
      <alignment horizontal="center" vertical="center"/>
    </xf>
    <xf numFmtId="43" fontId="8" fillId="4" borderId="4" xfId="2" applyFont="1" applyFill="1" applyBorder="1" applyAlignment="1" applyProtection="1">
      <protection locked="0"/>
    </xf>
    <xf numFmtId="43" fontId="8" fillId="4" borderId="0" xfId="2" applyFont="1" applyFill="1" applyBorder="1" applyAlignment="1" applyProtection="1">
      <protection locked="0"/>
    </xf>
    <xf numFmtId="0" fontId="8" fillId="4" borderId="0" xfId="0" applyFont="1" applyFill="1" applyBorder="1" applyAlignment="1" applyProtection="1">
      <alignment vertical="center" wrapText="1"/>
      <protection locked="0"/>
    </xf>
    <xf numFmtId="0" fontId="23" fillId="7" borderId="8" xfId="3" applyFont="1" applyFill="1" applyBorder="1" applyAlignment="1" applyProtection="1">
      <alignment horizontal="center" vertical="center"/>
    </xf>
    <xf numFmtId="0" fontId="17" fillId="4" borderId="11" xfId="0" applyFont="1" applyFill="1" applyBorder="1" applyAlignment="1" applyProtection="1">
      <protection locked="0"/>
    </xf>
    <xf numFmtId="0" fontId="7" fillId="4" borderId="7" xfId="3" applyFont="1" applyFill="1" applyBorder="1" applyAlignment="1" applyProtection="1">
      <alignment vertical="center"/>
      <protection locked="0"/>
    </xf>
    <xf numFmtId="0" fontId="17" fillId="0" borderId="8" xfId="0" applyFont="1" applyFill="1" applyBorder="1" applyAlignment="1" applyProtection="1">
      <protection locked="0"/>
    </xf>
    <xf numFmtId="0" fontId="18" fillId="4" borderId="0" xfId="0" applyFont="1" applyFill="1" applyBorder="1" applyAlignment="1" applyProtection="1">
      <alignment vertical="top"/>
    </xf>
    <xf numFmtId="0" fontId="8" fillId="4" borderId="3" xfId="0" applyFont="1" applyFill="1" applyBorder="1" applyAlignment="1" applyProtection="1">
      <alignment vertical="top"/>
      <protection locked="0"/>
    </xf>
    <xf numFmtId="0" fontId="8" fillId="4" borderId="4" xfId="0" applyFont="1" applyFill="1" applyBorder="1" applyAlignment="1" applyProtection="1">
      <alignment vertical="top"/>
      <protection locked="0"/>
    </xf>
    <xf numFmtId="3" fontId="8" fillId="4" borderId="4" xfId="2" applyNumberFormat="1" applyFont="1" applyFill="1" applyBorder="1" applyAlignment="1" applyProtection="1">
      <alignment horizontal="right" vertical="top"/>
      <protection locked="0"/>
    </xf>
    <xf numFmtId="0" fontId="17" fillId="4" borderId="5" xfId="0" applyFont="1" applyFill="1" applyBorder="1" applyAlignment="1" applyProtection="1">
      <alignment vertical="top"/>
      <protection locked="0"/>
    </xf>
    <xf numFmtId="0" fontId="53" fillId="4" borderId="0" xfId="0" applyFont="1" applyFill="1" applyBorder="1" applyAlignment="1" applyProtection="1">
      <alignment vertical="top"/>
      <protection locked="0"/>
    </xf>
    <xf numFmtId="0" fontId="53" fillId="4" borderId="0" xfId="0" applyFont="1" applyFill="1" applyBorder="1" applyAlignment="1" applyProtection="1">
      <alignment horizontal="left" vertical="top"/>
      <protection locked="0"/>
    </xf>
    <xf numFmtId="3" fontId="53" fillId="4" borderId="0" xfId="0" applyNumberFormat="1" applyFont="1" applyFill="1" applyBorder="1" applyAlignment="1" applyProtection="1">
      <alignment horizontal="right" vertical="top"/>
      <protection locked="0"/>
    </xf>
    <xf numFmtId="0" fontId="53" fillId="4" borderId="1" xfId="0" applyFont="1" applyFill="1" applyBorder="1" applyAlignment="1" applyProtection="1">
      <alignment vertical="top"/>
      <protection locked="0"/>
    </xf>
    <xf numFmtId="0" fontId="17" fillId="4" borderId="0" xfId="0" applyFont="1" applyFill="1" applyBorder="1" applyAlignment="1" applyProtection="1">
      <alignment vertical="center" wrapText="1"/>
      <protection locked="0"/>
    </xf>
    <xf numFmtId="49" fontId="46" fillId="0" borderId="0" xfId="0" applyNumberFormat="1" applyFont="1" applyAlignment="1">
      <alignment vertical="center"/>
    </xf>
    <xf numFmtId="49" fontId="47" fillId="0" borderId="0" xfId="0" applyNumberFormat="1" applyFont="1" applyAlignment="1">
      <alignment vertical="center"/>
    </xf>
    <xf numFmtId="3" fontId="46" fillId="0" borderId="0" xfId="0" applyNumberFormat="1" applyFont="1" applyAlignment="1">
      <alignment vertical="center"/>
    </xf>
    <xf numFmtId="49" fontId="59" fillId="0" borderId="0" xfId="0" applyNumberFormat="1" applyFont="1" applyAlignment="1">
      <alignment vertical="center"/>
    </xf>
    <xf numFmtId="49" fontId="59" fillId="0" borderId="0" xfId="0" applyNumberFormat="1" applyFont="1" applyAlignment="1">
      <alignment vertical="center" wrapText="1"/>
    </xf>
    <xf numFmtId="49" fontId="59" fillId="0" borderId="0" xfId="0" applyNumberFormat="1" applyFont="1" applyAlignment="1"/>
    <xf numFmtId="49" fontId="46" fillId="0" borderId="0" xfId="0" applyNumberFormat="1" applyFont="1" applyAlignment="1"/>
    <xf numFmtId="3" fontId="46" fillId="0" borderId="0" xfId="0" applyNumberFormat="1" applyFont="1" applyAlignment="1"/>
    <xf numFmtId="49" fontId="47" fillId="0" borderId="9" xfId="0" applyNumberFormat="1" applyFont="1" applyBorder="1" applyAlignment="1">
      <alignment horizontal="center" vertical="center"/>
    </xf>
    <xf numFmtId="49" fontId="47" fillId="0" borderId="6" xfId="0" applyNumberFormat="1" applyFont="1" applyBorder="1" applyAlignment="1">
      <alignment vertical="center"/>
    </xf>
    <xf numFmtId="3" fontId="47" fillId="0" borderId="10" xfId="0" applyNumberFormat="1" applyFont="1" applyBorder="1" applyAlignment="1">
      <alignment horizontal="center" vertical="center"/>
    </xf>
    <xf numFmtId="49" fontId="46" fillId="0" borderId="9" xfId="0" applyNumberFormat="1" applyFont="1" applyBorder="1" applyAlignment="1">
      <alignment vertical="center"/>
    </xf>
    <xf numFmtId="49" fontId="46" fillId="0" borderId="6" xfId="0" applyNumberFormat="1" applyFont="1" applyBorder="1" applyAlignment="1">
      <alignment vertical="center" wrapText="1"/>
    </xf>
    <xf numFmtId="3" fontId="46" fillId="0" borderId="10" xfId="0" applyNumberFormat="1" applyFont="1" applyBorder="1" applyAlignment="1">
      <alignment horizontal="center" vertical="center"/>
    </xf>
    <xf numFmtId="3" fontId="47" fillId="0" borderId="0" xfId="0" applyNumberFormat="1" applyFont="1" applyAlignment="1">
      <alignment horizontal="center" vertical="center"/>
    </xf>
    <xf numFmtId="49" fontId="46" fillId="0" borderId="0" xfId="0" applyNumberFormat="1" applyFont="1" applyAlignment="1">
      <alignment horizontal="center" vertical="center"/>
    </xf>
    <xf numFmtId="49" fontId="46" fillId="0" borderId="0" xfId="0" applyNumberFormat="1" applyFont="1" applyAlignment="1">
      <alignment horizontal="center"/>
    </xf>
    <xf numFmtId="49" fontId="46" fillId="0" borderId="0" xfId="0" applyNumberFormat="1" applyFont="1" applyBorder="1" applyAlignment="1">
      <alignment vertical="center"/>
    </xf>
    <xf numFmtId="3" fontId="46" fillId="0" borderId="0" xfId="0" applyNumberFormat="1" applyFont="1" applyBorder="1" applyAlignment="1">
      <alignment horizontal="center" vertical="center"/>
    </xf>
    <xf numFmtId="3" fontId="47" fillId="0" borderId="0" xfId="0" applyNumberFormat="1" applyFont="1" applyAlignment="1">
      <alignment vertical="center"/>
    </xf>
    <xf numFmtId="49" fontId="46" fillId="0" borderId="1" xfId="0" applyNumberFormat="1" applyFont="1" applyBorder="1" applyAlignment="1">
      <alignment vertical="center"/>
    </xf>
    <xf numFmtId="49" fontId="47" fillId="0" borderId="0" xfId="0" applyNumberFormat="1" applyFont="1" applyBorder="1" applyAlignment="1">
      <alignment vertical="center"/>
    </xf>
    <xf numFmtId="3" fontId="46" fillId="0" borderId="2" xfId="0" applyNumberFormat="1" applyFont="1" applyBorder="1" applyAlignment="1">
      <alignment horizontal="center" vertical="center"/>
    </xf>
    <xf numFmtId="49" fontId="46" fillId="0" borderId="3" xfId="0" applyNumberFormat="1" applyFont="1" applyBorder="1" applyAlignment="1">
      <alignment vertical="center"/>
    </xf>
    <xf numFmtId="49" fontId="47" fillId="0" borderId="4" xfId="0" applyNumberFormat="1" applyFont="1" applyBorder="1" applyAlignment="1">
      <alignment vertical="center"/>
    </xf>
    <xf numFmtId="3" fontId="46" fillId="0" borderId="5" xfId="0" applyNumberFormat="1" applyFont="1" applyBorder="1" applyAlignment="1">
      <alignment horizontal="center" vertical="center"/>
    </xf>
    <xf numFmtId="0" fontId="46" fillId="0" borderId="0" xfId="0" applyNumberFormat="1" applyFont="1" applyAlignment="1">
      <alignment vertical="center"/>
    </xf>
    <xf numFmtId="0" fontId="60" fillId="0" borderId="0" xfId="0" applyFont="1" applyAlignment="1">
      <alignment vertical="justify"/>
    </xf>
    <xf numFmtId="49" fontId="46" fillId="0" borderId="4" xfId="0" applyNumberFormat="1" applyFont="1" applyBorder="1" applyAlignment="1">
      <alignment vertical="center"/>
    </xf>
    <xf numFmtId="49" fontId="47" fillId="0" borderId="11" xfId="0" applyNumberFormat="1" applyFont="1" applyBorder="1" applyAlignment="1">
      <alignment vertical="center"/>
    </xf>
    <xf numFmtId="49" fontId="46" fillId="0" borderId="7" xfId="0" applyNumberFormat="1" applyFont="1" applyBorder="1" applyAlignment="1">
      <alignment vertical="center"/>
    </xf>
    <xf numFmtId="3" fontId="46" fillId="0" borderId="8" xfId="0" applyNumberFormat="1" applyFont="1" applyBorder="1" applyAlignment="1">
      <alignment horizontal="center" vertical="center"/>
    </xf>
    <xf numFmtId="49" fontId="60" fillId="0" borderId="3" xfId="0" applyNumberFormat="1" applyFont="1" applyBorder="1" applyAlignment="1">
      <alignment vertical="center"/>
    </xf>
    <xf numFmtId="49" fontId="47" fillId="0" borderId="1" xfId="0" applyNumberFormat="1" applyFont="1" applyBorder="1" applyAlignment="1">
      <alignment vertical="center"/>
    </xf>
    <xf numFmtId="4" fontId="46" fillId="0" borderId="0" xfId="0" applyNumberFormat="1" applyFont="1" applyAlignment="1">
      <alignment vertical="center"/>
    </xf>
    <xf numFmtId="49" fontId="47" fillId="0" borderId="11" xfId="0" applyNumberFormat="1" applyFont="1" applyBorder="1" applyAlignment="1">
      <alignment horizontal="center" vertical="center"/>
    </xf>
    <xf numFmtId="3" fontId="47" fillId="0" borderId="8" xfId="0" applyNumberFormat="1" applyFont="1" applyBorder="1" applyAlignment="1">
      <alignment horizontal="center" vertical="center"/>
    </xf>
    <xf numFmtId="49" fontId="3" fillId="0" borderId="1" xfId="0" applyNumberFormat="1" applyFont="1" applyBorder="1" applyAlignment="1">
      <alignment vertical="center"/>
    </xf>
    <xf numFmtId="3" fontId="46" fillId="0" borderId="2" xfId="0" applyNumberFormat="1" applyFont="1" applyFill="1" applyBorder="1" applyAlignment="1">
      <alignment horizontal="center" vertical="center"/>
    </xf>
    <xf numFmtId="4" fontId="46" fillId="0" borderId="4" xfId="0" applyNumberFormat="1" applyFont="1" applyBorder="1" applyAlignment="1">
      <alignment vertical="center"/>
    </xf>
    <xf numFmtId="3" fontId="46" fillId="0" borderId="5" xfId="0" applyNumberFormat="1" applyFont="1" applyFill="1" applyBorder="1" applyAlignment="1">
      <alignment horizontal="center" vertical="center"/>
    </xf>
    <xf numFmtId="0" fontId="60" fillId="0" borderId="0" xfId="0" applyFont="1" applyAlignment="1">
      <alignment horizontal="left" vertical="top" wrapText="1"/>
    </xf>
    <xf numFmtId="49" fontId="59" fillId="0" borderId="9" xfId="0" applyNumberFormat="1" applyFont="1" applyBorder="1" applyAlignment="1">
      <alignment horizontal="center" vertical="center"/>
    </xf>
    <xf numFmtId="49" fontId="46" fillId="0" borderId="6" xfId="0" applyNumberFormat="1" applyFont="1" applyBorder="1" applyAlignment="1">
      <alignment vertical="center"/>
    </xf>
    <xf numFmtId="3" fontId="59" fillId="0" borderId="10" xfId="0" applyNumberFormat="1" applyFont="1" applyBorder="1" applyAlignment="1">
      <alignment horizontal="center" vertical="center"/>
    </xf>
    <xf numFmtId="49" fontId="60" fillId="0" borderId="11" xfId="0" applyNumberFormat="1" applyFont="1" applyBorder="1" applyAlignment="1">
      <alignment horizontal="left" vertical="center"/>
    </xf>
    <xf numFmtId="3" fontId="60" fillId="0" borderId="8" xfId="0" applyNumberFormat="1" applyFont="1" applyBorder="1" applyAlignment="1">
      <alignment horizontal="center" vertical="center"/>
    </xf>
    <xf numFmtId="49" fontId="60" fillId="0" borderId="1" xfId="0" applyNumberFormat="1" applyFont="1" applyBorder="1" applyAlignment="1">
      <alignment vertical="center"/>
    </xf>
    <xf numFmtId="49" fontId="60" fillId="0" borderId="0" xfId="0" applyNumberFormat="1" applyFont="1" applyBorder="1" applyAlignment="1">
      <alignment vertical="center"/>
    </xf>
    <xf numFmtId="3" fontId="60" fillId="0" borderId="2" xfId="0" applyNumberFormat="1" applyFont="1" applyBorder="1" applyAlignment="1">
      <alignment horizontal="center" vertical="center"/>
    </xf>
    <xf numFmtId="49" fontId="60" fillId="0" borderId="4" xfId="0" applyNumberFormat="1" applyFont="1" applyBorder="1" applyAlignment="1">
      <alignment vertical="center"/>
    </xf>
    <xf numFmtId="3" fontId="60" fillId="0" borderId="5" xfId="0" applyNumberFormat="1" applyFont="1" applyBorder="1" applyAlignment="1">
      <alignment horizontal="center" vertical="center"/>
    </xf>
    <xf numFmtId="49" fontId="60" fillId="0" borderId="0" xfId="0" applyNumberFormat="1" applyFont="1" applyAlignment="1">
      <alignment vertical="center"/>
    </xf>
    <xf numFmtId="49" fontId="60" fillId="0" borderId="11" xfId="0" applyNumberFormat="1" applyFont="1" applyBorder="1" applyAlignment="1">
      <alignment vertical="center"/>
    </xf>
    <xf numFmtId="49" fontId="60" fillId="0" borderId="7" xfId="0" applyNumberFormat="1" applyFont="1" applyBorder="1" applyAlignment="1">
      <alignment vertical="center"/>
    </xf>
    <xf numFmtId="3" fontId="47" fillId="0" borderId="0" xfId="0" applyNumberFormat="1" applyFont="1" applyBorder="1" applyAlignment="1">
      <alignment horizontal="center" vertical="center"/>
    </xf>
    <xf numFmtId="3" fontId="46" fillId="0" borderId="0" xfId="0" applyNumberFormat="1" applyFont="1" applyAlignment="1">
      <alignment horizontal="center" vertical="center"/>
    </xf>
    <xf numFmtId="49" fontId="57" fillId="0" borderId="0" xfId="0" applyNumberFormat="1" applyFont="1" applyAlignment="1">
      <alignment vertical="center"/>
    </xf>
    <xf numFmtId="49" fontId="3" fillId="0" borderId="0" xfId="0" applyNumberFormat="1" applyFont="1" applyAlignment="1">
      <alignment vertical="center"/>
    </xf>
    <xf numFmtId="3" fontId="8" fillId="0" borderId="0" xfId="2" applyNumberFormat="1" applyFont="1" applyFill="1" applyBorder="1" applyAlignment="1" applyProtection="1">
      <alignment vertical="top"/>
      <protection locked="0"/>
    </xf>
    <xf numFmtId="0" fontId="23" fillId="7" borderId="6" xfId="3" applyFont="1" applyFill="1" applyBorder="1" applyAlignment="1">
      <alignment horizontal="center" vertical="center"/>
    </xf>
    <xf numFmtId="0" fontId="7" fillId="4" borderId="0" xfId="3" applyFont="1" applyFill="1" applyBorder="1" applyAlignment="1">
      <alignment horizontal="center"/>
    </xf>
    <xf numFmtId="0" fontId="56" fillId="4" borderId="4" xfId="0" applyNumberFormat="1" applyFont="1" applyFill="1" applyBorder="1" applyAlignment="1" applyProtection="1">
      <alignment horizontal="center"/>
      <protection locked="0"/>
    </xf>
    <xf numFmtId="0" fontId="8" fillId="4" borderId="0" xfId="0" applyFont="1" applyFill="1" applyBorder="1" applyAlignment="1">
      <alignment horizontal="left" vertical="top" wrapText="1"/>
    </xf>
    <xf numFmtId="0" fontId="7" fillId="4" borderId="0" xfId="0" applyFont="1" applyFill="1" applyBorder="1" applyAlignment="1">
      <alignment vertical="top" wrapText="1"/>
    </xf>
    <xf numFmtId="0" fontId="7" fillId="4" borderId="0" xfId="0" applyFont="1" applyFill="1" applyBorder="1" applyAlignment="1">
      <alignment horizontal="left" vertical="top" wrapText="1"/>
    </xf>
    <xf numFmtId="0" fontId="8" fillId="4" borderId="0" xfId="0" applyFont="1" applyFill="1" applyBorder="1" applyAlignment="1">
      <alignment horizontal="justify" vertical="top" wrapText="1"/>
    </xf>
    <xf numFmtId="0" fontId="9" fillId="4" borderId="0" xfId="0" applyFont="1" applyFill="1" applyBorder="1" applyAlignment="1">
      <alignment horizontal="left" vertical="top" wrapText="1"/>
    </xf>
    <xf numFmtId="0" fontId="8" fillId="4" borderId="0" xfId="0" applyFont="1" applyFill="1" applyBorder="1" applyAlignment="1" applyProtection="1">
      <alignment horizontal="center" vertical="top" wrapText="1"/>
      <protection locked="0"/>
    </xf>
    <xf numFmtId="0" fontId="9" fillId="4" borderId="0" xfId="0" applyFont="1" applyFill="1" applyBorder="1" applyAlignment="1">
      <alignment vertical="top" wrapText="1"/>
    </xf>
    <xf numFmtId="0" fontId="8" fillId="4" borderId="0" xfId="0" applyFont="1" applyFill="1" applyBorder="1" applyAlignment="1">
      <alignment horizontal="left" vertical="top"/>
    </xf>
    <xf numFmtId="0" fontId="8" fillId="4" borderId="4" xfId="0" applyFont="1" applyFill="1" applyBorder="1" applyAlignment="1" applyProtection="1">
      <alignment horizontal="center"/>
      <protection locked="0"/>
    </xf>
    <xf numFmtId="0" fontId="8" fillId="4" borderId="4"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protection locked="0"/>
    </xf>
    <xf numFmtId="0" fontId="7" fillId="4" borderId="0" xfId="0" applyFont="1" applyFill="1" applyBorder="1" applyAlignment="1">
      <alignment horizontal="center"/>
    </xf>
    <xf numFmtId="0" fontId="7" fillId="4" borderId="0" xfId="1" applyNumberFormat="1" applyFont="1" applyFill="1" applyBorder="1" applyAlignment="1">
      <alignment horizontal="center" vertical="center"/>
    </xf>
    <xf numFmtId="0" fontId="26" fillId="4" borderId="0" xfId="0" applyFont="1" applyFill="1" applyBorder="1" applyAlignment="1">
      <alignment horizontal="center" vertical="center" wrapText="1"/>
    </xf>
    <xf numFmtId="0" fontId="20" fillId="7" borderId="11" xfId="3" applyFont="1" applyFill="1" applyBorder="1" applyAlignment="1">
      <alignment horizontal="center" vertical="center"/>
    </xf>
    <xf numFmtId="0" fontId="20" fillId="7" borderId="1" xfId="3" applyFont="1" applyFill="1" applyBorder="1" applyAlignment="1">
      <alignment horizontal="center" vertical="center"/>
    </xf>
    <xf numFmtId="0" fontId="23" fillId="7" borderId="7" xfId="3" applyFont="1" applyFill="1" applyBorder="1" applyAlignment="1">
      <alignment horizontal="center" vertical="center"/>
    </xf>
    <xf numFmtId="0" fontId="23" fillId="7" borderId="0" xfId="3" applyFont="1" applyFill="1" applyBorder="1" applyAlignment="1">
      <alignment horizontal="center" vertical="center"/>
    </xf>
    <xf numFmtId="0" fontId="25" fillId="7" borderId="7" xfId="3" applyFont="1" applyFill="1" applyBorder="1" applyAlignment="1">
      <alignment horizontal="right" vertical="top"/>
    </xf>
    <xf numFmtId="0" fontId="25" fillId="7" borderId="0" xfId="3" applyFont="1" applyFill="1" applyBorder="1" applyAlignment="1">
      <alignment horizontal="right" vertical="top"/>
    </xf>
    <xf numFmtId="0" fontId="7" fillId="4" borderId="4" xfId="0" applyNumberFormat="1" applyFont="1" applyFill="1" applyBorder="1" applyAlignment="1" applyProtection="1">
      <alignment horizontal="center"/>
      <protection locked="0"/>
    </xf>
    <xf numFmtId="0" fontId="8" fillId="4" borderId="4" xfId="0" applyFont="1" applyFill="1" applyBorder="1" applyAlignment="1">
      <alignment horizontal="left" vertical="top" wrapText="1"/>
    </xf>
    <xf numFmtId="0" fontId="1"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 fillId="3" borderId="0" xfId="0" applyFont="1" applyFill="1" applyBorder="1" applyAlignment="1">
      <alignment horizontal="left" vertical="top" wrapText="1"/>
    </xf>
    <xf numFmtId="0" fontId="6" fillId="3" borderId="14" xfId="0" applyFont="1" applyFill="1" applyBorder="1" applyAlignment="1">
      <alignment horizontal="left" vertical="top" wrapText="1"/>
    </xf>
    <xf numFmtId="0" fontId="2" fillId="2" borderId="0" xfId="0" applyFont="1" applyFill="1" applyBorder="1" applyAlignment="1">
      <alignment horizontal="center"/>
    </xf>
    <xf numFmtId="0" fontId="4" fillId="3" borderId="0" xfId="0" applyFont="1" applyFill="1" applyBorder="1" applyAlignment="1">
      <alignment horizontal="left" vertical="top" wrapText="1"/>
    </xf>
    <xf numFmtId="0" fontId="2" fillId="2" borderId="12" xfId="3" applyFont="1" applyFill="1" applyBorder="1" applyAlignment="1">
      <alignment horizontal="center" vertical="center"/>
    </xf>
    <xf numFmtId="0" fontId="2" fillId="2" borderId="13" xfId="3" applyFont="1" applyFill="1" applyBorder="1" applyAlignment="1">
      <alignment horizontal="center" vertical="center"/>
    </xf>
    <xf numFmtId="0" fontId="6" fillId="3" borderId="0" xfId="0" applyFont="1" applyFill="1" applyBorder="1" applyAlignment="1">
      <alignment horizontal="left" vertical="top" wrapText="1"/>
    </xf>
    <xf numFmtId="0" fontId="2" fillId="3" borderId="0" xfId="0" applyFont="1" applyFill="1" applyBorder="1" applyAlignment="1">
      <alignment horizontal="right" vertical="distributed"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7" fillId="4" borderId="0" xfId="0" applyFont="1" applyFill="1" applyBorder="1" applyAlignment="1">
      <alignment horizontal="right"/>
    </xf>
    <xf numFmtId="0" fontId="17" fillId="4" borderId="0" xfId="0" applyFont="1" applyFill="1" applyBorder="1" applyAlignment="1">
      <alignment horizontal="left"/>
    </xf>
    <xf numFmtId="0" fontId="17" fillId="4" borderId="0" xfId="0" applyFont="1" applyFill="1" applyBorder="1" applyAlignment="1">
      <alignment horizontal="left" vertical="top"/>
    </xf>
    <xf numFmtId="0" fontId="23" fillId="7" borderId="7" xfId="3" applyFont="1" applyFill="1" applyBorder="1" applyAlignment="1">
      <alignment horizontal="center" vertical="center" wrapText="1"/>
    </xf>
    <xf numFmtId="0" fontId="23" fillId="7" borderId="4" xfId="3" applyFont="1" applyFill="1" applyBorder="1" applyAlignment="1">
      <alignment horizontal="center" vertical="center" wrapText="1"/>
    </xf>
    <xf numFmtId="0" fontId="7" fillId="4" borderId="1" xfId="1" applyNumberFormat="1" applyFont="1" applyFill="1" applyBorder="1" applyAlignment="1">
      <alignment horizontal="center" vertical="center"/>
    </xf>
    <xf numFmtId="0" fontId="7" fillId="4" borderId="2" xfId="1" applyNumberFormat="1" applyFont="1" applyFill="1" applyBorder="1" applyAlignment="1">
      <alignment horizontal="center" vertical="center"/>
    </xf>
    <xf numFmtId="0" fontId="7" fillId="4" borderId="1" xfId="1" applyNumberFormat="1" applyFont="1" applyFill="1" applyBorder="1" applyAlignment="1">
      <alignment horizontal="center" vertical="top"/>
    </xf>
    <xf numFmtId="0" fontId="7" fillId="4" borderId="0" xfId="1" applyNumberFormat="1" applyFont="1" applyFill="1" applyBorder="1" applyAlignment="1">
      <alignment horizontal="center" vertical="top"/>
    </xf>
    <xf numFmtId="0" fontId="7" fillId="4" borderId="2" xfId="1" applyNumberFormat="1" applyFont="1" applyFill="1" applyBorder="1" applyAlignment="1">
      <alignment horizontal="center" vertical="top"/>
    </xf>
    <xf numFmtId="0" fontId="18" fillId="4" borderId="0" xfId="0" applyFont="1" applyFill="1" applyBorder="1" applyAlignment="1">
      <alignment horizontal="left" vertical="top"/>
    </xf>
    <xf numFmtId="0" fontId="17" fillId="4" borderId="0" xfId="0" applyFont="1" applyFill="1" applyBorder="1" applyAlignment="1" applyProtection="1">
      <alignment horizontal="center"/>
      <protection locked="0"/>
    </xf>
    <xf numFmtId="0" fontId="17" fillId="4" borderId="3" xfId="0" applyFont="1" applyFill="1" applyBorder="1" applyAlignment="1">
      <alignment horizontal="center" vertical="top"/>
    </xf>
    <xf numFmtId="0" fontId="17" fillId="4" borderId="4" xfId="0" applyFont="1" applyFill="1" applyBorder="1" applyAlignment="1">
      <alignment horizontal="center" vertical="top"/>
    </xf>
    <xf numFmtId="0" fontId="17" fillId="4" borderId="5" xfId="0" applyFont="1" applyFill="1" applyBorder="1" applyAlignment="1">
      <alignment horizontal="center" vertical="top"/>
    </xf>
    <xf numFmtId="0" fontId="8" fillId="4" borderId="4" xfId="0" applyFont="1" applyFill="1" applyBorder="1" applyAlignment="1" applyProtection="1">
      <alignment horizontal="center" vertical="top"/>
      <protection locked="0"/>
    </xf>
    <xf numFmtId="0" fontId="7" fillId="4" borderId="0" xfId="1" applyNumberFormat="1" applyFont="1" applyFill="1" applyBorder="1" applyAlignment="1" applyProtection="1">
      <alignment horizontal="center" vertical="top"/>
    </xf>
    <xf numFmtId="0" fontId="7" fillId="4" borderId="2" xfId="1" applyNumberFormat="1" applyFont="1" applyFill="1" applyBorder="1" applyAlignment="1" applyProtection="1">
      <alignment horizontal="center" vertical="top"/>
    </xf>
    <xf numFmtId="0" fontId="7" fillId="4" borderId="0" xfId="3" applyFont="1" applyFill="1" applyBorder="1" applyAlignment="1" applyProtection="1">
      <alignment horizontal="center"/>
    </xf>
    <xf numFmtId="0" fontId="7" fillId="4" borderId="0" xfId="0" applyFont="1" applyFill="1" applyBorder="1" applyAlignment="1" applyProtection="1">
      <alignment horizontal="right"/>
    </xf>
    <xf numFmtId="0" fontId="8" fillId="4" borderId="0" xfId="0" applyNumberFormat="1" applyFont="1" applyFill="1" applyBorder="1" applyAlignment="1" applyProtection="1">
      <alignment horizontal="left"/>
    </xf>
    <xf numFmtId="0" fontId="7" fillId="4" borderId="0" xfId="1" applyNumberFormat="1" applyFont="1" applyFill="1" applyBorder="1" applyAlignment="1" applyProtection="1">
      <alignment horizontal="center" vertical="center"/>
    </xf>
    <xf numFmtId="0" fontId="23" fillId="7" borderId="6" xfId="3" applyFont="1" applyFill="1" applyBorder="1" applyAlignment="1" applyProtection="1">
      <alignment horizontal="center" vertical="center"/>
    </xf>
    <xf numFmtId="0" fontId="7" fillId="4" borderId="2" xfId="1" applyNumberFormat="1" applyFont="1" applyFill="1" applyBorder="1" applyAlignment="1" applyProtection="1">
      <alignment horizontal="center" vertical="center"/>
    </xf>
    <xf numFmtId="0" fontId="9" fillId="4" borderId="0" xfId="0" applyFont="1" applyFill="1" applyBorder="1" applyAlignment="1" applyProtection="1">
      <alignment horizontal="left" vertical="top"/>
    </xf>
    <xf numFmtId="0" fontId="7" fillId="4" borderId="0" xfId="0" applyFont="1" applyFill="1" applyBorder="1" applyAlignment="1" applyProtection="1">
      <alignment horizontal="left" vertical="top"/>
    </xf>
    <xf numFmtId="0" fontId="7" fillId="4" borderId="0" xfId="0" applyFont="1" applyFill="1" applyBorder="1" applyAlignment="1" applyProtection="1">
      <alignment horizontal="center" vertical="top"/>
    </xf>
    <xf numFmtId="0" fontId="8" fillId="4" borderId="0" xfId="0" applyFont="1" applyFill="1" applyBorder="1" applyAlignment="1" applyProtection="1">
      <alignment horizontal="left" vertical="top"/>
    </xf>
    <xf numFmtId="0" fontId="8" fillId="4" borderId="0"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left" vertical="top"/>
    </xf>
    <xf numFmtId="0" fontId="17" fillId="4" borderId="0" xfId="0" applyFont="1" applyFill="1" applyBorder="1" applyAlignment="1" applyProtection="1">
      <alignment horizontal="center" vertical="center" wrapText="1"/>
      <protection locked="0"/>
    </xf>
    <xf numFmtId="0" fontId="17" fillId="4" borderId="0" xfId="0" applyFont="1" applyFill="1" applyAlignment="1" applyProtection="1">
      <alignment horizontal="right"/>
      <protection locked="0"/>
    </xf>
    <xf numFmtId="0" fontId="17" fillId="4" borderId="0" xfId="0" applyFont="1" applyFill="1" applyAlignment="1" applyProtection="1">
      <alignment horizontal="left"/>
      <protection locked="0"/>
    </xf>
    <xf numFmtId="0" fontId="8" fillId="4" borderId="0" xfId="0" applyNumberFormat="1" applyFont="1" applyFill="1" applyBorder="1" applyAlignment="1" applyProtection="1">
      <alignment horizontal="left"/>
      <protection locked="0"/>
    </xf>
    <xf numFmtId="0" fontId="18" fillId="4" borderId="0" xfId="0" applyFont="1" applyFill="1" applyBorder="1" applyAlignment="1">
      <alignment horizontal="left" vertical="top" wrapText="1"/>
    </xf>
    <xf numFmtId="0" fontId="7" fillId="4" borderId="14" xfId="0" applyFont="1" applyFill="1" applyBorder="1" applyAlignment="1">
      <alignment horizontal="left" vertical="top"/>
    </xf>
    <xf numFmtId="0" fontId="7" fillId="4" borderId="4" xfId="0" applyFont="1" applyFill="1" applyBorder="1" applyAlignment="1">
      <alignment horizontal="left" vertical="top"/>
    </xf>
    <xf numFmtId="0" fontId="17" fillId="4" borderId="7"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wrapText="1"/>
      <protection locked="0"/>
    </xf>
    <xf numFmtId="0" fontId="7" fillId="4" borderId="0" xfId="3" applyFont="1" applyFill="1" applyBorder="1" applyAlignment="1">
      <alignment horizontal="left" vertical="top"/>
    </xf>
    <xf numFmtId="0" fontId="8" fillId="4" borderId="0" xfId="3" applyFont="1" applyFill="1" applyBorder="1" applyAlignment="1">
      <alignment horizontal="left" vertical="top" wrapText="1"/>
    </xf>
    <xf numFmtId="0" fontId="8" fillId="4" borderId="0" xfId="3" applyFont="1" applyFill="1" applyBorder="1" applyAlignment="1">
      <alignment horizontal="left" vertical="top"/>
    </xf>
    <xf numFmtId="0" fontId="23" fillId="7" borderId="6" xfId="0" applyFont="1" applyFill="1" applyBorder="1" applyAlignment="1">
      <alignment horizontal="center" vertical="center"/>
    </xf>
    <xf numFmtId="43" fontId="8" fillId="4" borderId="4" xfId="2" applyFont="1" applyFill="1" applyBorder="1" applyAlignment="1" applyProtection="1">
      <alignment horizontal="center"/>
      <protection locked="0"/>
    </xf>
    <xf numFmtId="0" fontId="7" fillId="4" borderId="0" xfId="3" applyFont="1" applyFill="1" applyBorder="1" applyAlignment="1">
      <alignment horizontal="left" vertical="top" wrapText="1"/>
    </xf>
    <xf numFmtId="0" fontId="23" fillId="7" borderId="11" xfId="3" applyFont="1" applyFill="1" applyBorder="1" applyAlignment="1" applyProtection="1">
      <alignment horizontal="center" vertical="center"/>
    </xf>
    <xf numFmtId="0" fontId="23" fillId="7" borderId="7" xfId="3"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8" fillId="4" borderId="0" xfId="0" applyFont="1" applyFill="1" applyBorder="1" applyAlignment="1" applyProtection="1">
      <alignment horizontal="justify" vertical="justify" wrapText="1"/>
      <protection locked="0"/>
    </xf>
    <xf numFmtId="49" fontId="59" fillId="0" borderId="0" xfId="0" applyNumberFormat="1" applyFont="1" applyAlignment="1">
      <alignment horizontal="left" vertical="center" wrapText="1"/>
    </xf>
    <xf numFmtId="49" fontId="47" fillId="0" borderId="0" xfId="0" applyNumberFormat="1" applyFont="1" applyAlignment="1">
      <alignment horizontal="left" vertical="center" wrapText="1"/>
    </xf>
    <xf numFmtId="49" fontId="59" fillId="0" borderId="0" xfId="0" applyNumberFormat="1" applyFont="1" applyAlignment="1">
      <alignment horizontal="left" vertical="top" wrapText="1"/>
    </xf>
    <xf numFmtId="49" fontId="59" fillId="0" borderId="0" xfId="0" applyNumberFormat="1" applyFont="1" applyAlignment="1">
      <alignment horizontal="justify" vertical="center" wrapText="1"/>
    </xf>
    <xf numFmtId="49" fontId="47" fillId="0" borderId="0" xfId="0" applyNumberFormat="1" applyFont="1" applyAlignment="1">
      <alignment horizontal="left" vertical="justify" wrapText="1"/>
    </xf>
    <xf numFmtId="0" fontId="1" fillId="4" borderId="0" xfId="0" applyFont="1" applyFill="1" applyAlignment="1">
      <alignment horizontal="left" vertical="top" wrapText="1"/>
    </xf>
    <xf numFmtId="0" fontId="34" fillId="4" borderId="0" xfId="0" applyFont="1" applyFill="1" applyBorder="1" applyAlignment="1">
      <alignment horizontal="left" vertical="center" wrapText="1"/>
    </xf>
    <xf numFmtId="0" fontId="34" fillId="4" borderId="2" xfId="0" applyFont="1" applyFill="1" applyBorder="1" applyAlignment="1">
      <alignment horizontal="left" vertical="center" wrapText="1"/>
    </xf>
    <xf numFmtId="167" fontId="36" fillId="4" borderId="17" xfId="4" applyNumberFormat="1" applyFont="1" applyFill="1" applyBorder="1" applyAlignment="1">
      <alignment horizontal="center"/>
    </xf>
    <xf numFmtId="167" fontId="36" fillId="4" borderId="19" xfId="4" applyNumberFormat="1" applyFont="1" applyFill="1" applyBorder="1" applyAlignment="1">
      <alignment horizontal="center"/>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34" fillId="4" borderId="1" xfId="0" applyFont="1" applyFill="1" applyBorder="1" applyAlignment="1">
      <alignment horizontal="left" vertical="center" wrapText="1"/>
    </xf>
    <xf numFmtId="0" fontId="34" fillId="4" borderId="17" xfId="0" applyFont="1" applyFill="1" applyBorder="1" applyAlignment="1">
      <alignment horizontal="right" vertical="center" wrapText="1"/>
    </xf>
    <xf numFmtId="0" fontId="34" fillId="4" borderId="19" xfId="0" applyFont="1" applyFill="1" applyBorder="1" applyAlignment="1">
      <alignment horizontal="right" vertical="center" wrapText="1"/>
    </xf>
    <xf numFmtId="37" fontId="39" fillId="8" borderId="16" xfId="4" applyNumberFormat="1" applyFont="1" applyFill="1" applyBorder="1" applyAlignment="1">
      <alignment horizontal="center" vertical="center" wrapText="1"/>
    </xf>
    <xf numFmtId="37" fontId="39" fillId="8" borderId="16" xfId="4" applyNumberFormat="1" applyFont="1" applyFill="1" applyBorder="1" applyAlignment="1">
      <alignment horizontal="center" vertical="center"/>
    </xf>
    <xf numFmtId="0" fontId="4" fillId="0" borderId="11"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39" fillId="8" borderId="16" xfId="0" applyFont="1" applyFill="1" applyBorder="1" applyAlignment="1">
      <alignment horizontal="center" vertical="center"/>
    </xf>
    <xf numFmtId="0" fontId="39" fillId="8" borderId="16" xfId="0" applyFont="1" applyFill="1" applyBorder="1" applyAlignment="1">
      <alignment horizontal="center" vertical="center" wrapText="1"/>
    </xf>
    <xf numFmtId="0" fontId="39" fillId="8" borderId="11"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1" xfId="0" applyFont="1" applyFill="1" applyBorder="1" applyAlignment="1">
      <alignment horizontal="center" vertical="center"/>
    </xf>
    <xf numFmtId="0" fontId="39" fillId="8" borderId="2" xfId="0" applyFont="1" applyFill="1" applyBorder="1" applyAlignment="1">
      <alignment horizontal="center" vertical="center"/>
    </xf>
    <xf numFmtId="0" fontId="39" fillId="8" borderId="3" xfId="0" applyFont="1" applyFill="1" applyBorder="1" applyAlignment="1">
      <alignment horizontal="center" vertical="center"/>
    </xf>
    <xf numFmtId="0" fontId="39" fillId="8" borderId="5" xfId="0" applyFont="1" applyFill="1" applyBorder="1" applyAlignment="1">
      <alignment horizontal="center" vertical="center"/>
    </xf>
    <xf numFmtId="0" fontId="40" fillId="4" borderId="1" xfId="0" applyFont="1" applyFill="1" applyBorder="1" applyAlignment="1">
      <alignment horizontal="left" vertical="center" wrapText="1"/>
    </xf>
    <xf numFmtId="0" fontId="40" fillId="4" borderId="0" xfId="0" applyFont="1" applyFill="1" applyBorder="1" applyAlignment="1">
      <alignment horizontal="left" vertical="center" wrapText="1"/>
    </xf>
    <xf numFmtId="0" fontId="15" fillId="4" borderId="1" xfId="0" applyFont="1" applyFill="1" applyBorder="1" applyAlignment="1">
      <alignment horizontal="left" vertical="top" wrapText="1"/>
    </xf>
    <xf numFmtId="0" fontId="15" fillId="4" borderId="2" xfId="0" applyFont="1" applyFill="1" applyBorder="1" applyAlignment="1">
      <alignment horizontal="left" vertical="top" wrapText="1"/>
    </xf>
    <xf numFmtId="0" fontId="0" fillId="4" borderId="16"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39" fillId="8" borderId="1" xfId="0" applyFont="1" applyFill="1" applyBorder="1" applyAlignment="1">
      <alignment horizontal="center"/>
    </xf>
    <xf numFmtId="0" fontId="39" fillId="8" borderId="0" xfId="0" applyFont="1" applyFill="1" applyBorder="1" applyAlignment="1">
      <alignment horizontal="center"/>
    </xf>
    <xf numFmtId="0" fontId="39" fillId="8" borderId="2" xfId="0" applyFont="1" applyFill="1" applyBorder="1" applyAlignment="1">
      <alignment horizontal="center"/>
    </xf>
    <xf numFmtId="0" fontId="44" fillId="8" borderId="16" xfId="3" applyFont="1" applyFill="1" applyBorder="1" applyAlignment="1">
      <alignment horizontal="center"/>
    </xf>
    <xf numFmtId="0" fontId="45" fillId="8" borderId="9" xfId="0" applyFont="1" applyFill="1" applyBorder="1" applyAlignment="1">
      <alignment horizontal="center"/>
    </xf>
    <xf numFmtId="0" fontId="45" fillId="8" borderId="6" xfId="0" applyFont="1" applyFill="1" applyBorder="1" applyAlignment="1">
      <alignment horizontal="center"/>
    </xf>
    <xf numFmtId="0" fontId="45" fillId="8" borderId="10" xfId="0" applyFont="1" applyFill="1" applyBorder="1" applyAlignment="1">
      <alignment horizontal="center"/>
    </xf>
    <xf numFmtId="0" fontId="57" fillId="0" borderId="11" xfId="0" applyFont="1" applyFill="1" applyBorder="1" applyAlignment="1">
      <alignment horizontal="center"/>
    </xf>
    <xf numFmtId="0" fontId="57" fillId="0" borderId="7" xfId="0" applyFont="1" applyFill="1" applyBorder="1" applyAlignment="1">
      <alignment horizontal="center"/>
    </xf>
    <xf numFmtId="0" fontId="57" fillId="0" borderId="8" xfId="0" applyFont="1" applyFill="1" applyBorder="1" applyAlignment="1">
      <alignment horizontal="center"/>
    </xf>
    <xf numFmtId="0" fontId="57" fillId="0" borderId="1" xfId="0" applyFont="1" applyFill="1" applyBorder="1" applyAlignment="1">
      <alignment horizontal="center"/>
    </xf>
    <xf numFmtId="0" fontId="57" fillId="0" borderId="0" xfId="0" applyFont="1" applyFill="1" applyBorder="1" applyAlignment="1">
      <alignment horizontal="center"/>
    </xf>
    <xf numFmtId="0" fontId="57" fillId="0" borderId="2" xfId="0" applyFont="1" applyFill="1" applyBorder="1" applyAlignment="1">
      <alignment horizontal="center"/>
    </xf>
    <xf numFmtId="0" fontId="57" fillId="0" borderId="3" xfId="0" applyFont="1" applyFill="1" applyBorder="1" applyAlignment="1">
      <alignment horizontal="center"/>
    </xf>
    <xf numFmtId="0" fontId="57" fillId="0" borderId="4" xfId="0" applyFont="1" applyFill="1" applyBorder="1" applyAlignment="1">
      <alignment horizontal="center"/>
    </xf>
    <xf numFmtId="0" fontId="57" fillId="0" borderId="5" xfId="0" applyFont="1" applyFill="1" applyBorder="1" applyAlignment="1">
      <alignment horizontal="center"/>
    </xf>
    <xf numFmtId="0" fontId="47" fillId="4" borderId="9" xfId="0" applyFont="1" applyFill="1" applyBorder="1" applyAlignment="1">
      <alignment horizontal="center"/>
    </xf>
    <xf numFmtId="0" fontId="47" fillId="4" borderId="6" xfId="0" applyFont="1" applyFill="1" applyBorder="1" applyAlignment="1">
      <alignment horizontal="center"/>
    </xf>
    <xf numFmtId="0" fontId="47" fillId="4" borderId="10" xfId="0" applyFont="1" applyFill="1" applyBorder="1" applyAlignment="1">
      <alignment horizontal="center"/>
    </xf>
    <xf numFmtId="0" fontId="14" fillId="4" borderId="0" xfId="0" applyFont="1" applyFill="1" applyBorder="1" applyAlignment="1">
      <alignment horizontal="justify" vertical="center" wrapText="1"/>
    </xf>
    <xf numFmtId="0" fontId="14" fillId="4" borderId="2" xfId="0" applyFont="1" applyFill="1" applyBorder="1" applyAlignment="1">
      <alignment horizontal="justify" vertical="center" wrapText="1"/>
    </xf>
    <xf numFmtId="0" fontId="14" fillId="4" borderId="1"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5" fillId="4" borderId="6" xfId="0" applyFont="1" applyFill="1" applyBorder="1" applyAlignment="1">
      <alignment horizontal="left" vertical="center" wrapText="1" indent="3"/>
    </xf>
    <xf numFmtId="0" fontId="15" fillId="4" borderId="10" xfId="0" applyFont="1" applyFill="1" applyBorder="1" applyAlignment="1">
      <alignment horizontal="left" vertical="center" wrapText="1" indent="3"/>
    </xf>
    <xf numFmtId="0" fontId="39" fillId="8" borderId="7" xfId="0" applyFont="1" applyFill="1" applyBorder="1" applyAlignment="1">
      <alignment horizontal="center" vertical="center"/>
    </xf>
    <xf numFmtId="0" fontId="39" fillId="8" borderId="0" xfId="0" applyFont="1" applyFill="1" applyBorder="1" applyAlignment="1">
      <alignment horizontal="center" vertical="center"/>
    </xf>
    <xf numFmtId="0" fontId="39" fillId="8" borderId="4" xfId="0" applyFont="1" applyFill="1" applyBorder="1" applyAlignment="1">
      <alignment horizontal="center" vertical="center"/>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4" fillId="4" borderId="0" xfId="0" applyFont="1" applyFill="1" applyAlignment="1">
      <alignment horizontal="left" wrapText="1"/>
    </xf>
    <xf numFmtId="0" fontId="14" fillId="4" borderId="0" xfId="0" applyFont="1" applyFill="1" applyAlignment="1">
      <alignment horizontal="left"/>
    </xf>
    <xf numFmtId="0" fontId="15" fillId="4" borderId="3"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23" xfId="0" applyFont="1" applyFill="1" applyBorder="1" applyAlignment="1">
      <alignment horizontal="left" vertical="top" wrapText="1" indent="1"/>
    </xf>
    <xf numFmtId="0" fontId="15" fillId="4" borderId="24" xfId="0" applyFont="1" applyFill="1" applyBorder="1" applyAlignment="1">
      <alignment horizontal="left" vertical="top" wrapText="1" indent="1"/>
    </xf>
    <xf numFmtId="0" fontId="54" fillId="9" borderId="25" xfId="0" applyFont="1" applyFill="1" applyBorder="1" applyAlignment="1">
      <alignment horizontal="center" vertical="center"/>
    </xf>
    <xf numFmtId="0" fontId="54" fillId="9" borderId="26" xfId="0" applyFont="1" applyFill="1" applyBorder="1" applyAlignment="1">
      <alignment horizontal="center" vertical="center"/>
    </xf>
    <xf numFmtId="0" fontId="54" fillId="9" borderId="27" xfId="0" applyFont="1" applyFill="1" applyBorder="1" applyAlignment="1">
      <alignment horizontal="center" vertical="center"/>
    </xf>
    <xf numFmtId="0" fontId="54" fillId="9" borderId="28" xfId="0" applyFont="1" applyFill="1" applyBorder="1" applyAlignment="1">
      <alignment horizontal="center" vertical="center"/>
    </xf>
    <xf numFmtId="0" fontId="54" fillId="9" borderId="0" xfId="0" applyFont="1" applyFill="1" applyBorder="1" applyAlignment="1">
      <alignment horizontal="center" vertical="center"/>
    </xf>
    <xf numFmtId="0" fontId="54" fillId="9" borderId="29" xfId="0" applyFont="1" applyFill="1" applyBorder="1" applyAlignment="1">
      <alignment horizontal="center" vertical="center"/>
    </xf>
    <xf numFmtId="0" fontId="54" fillId="9" borderId="30" xfId="0" applyFont="1" applyFill="1" applyBorder="1" applyAlignment="1">
      <alignment horizontal="center" vertical="center"/>
    </xf>
    <xf numFmtId="0" fontId="54" fillId="9" borderId="31" xfId="0" applyFont="1" applyFill="1" applyBorder="1" applyAlignment="1">
      <alignment horizontal="center" vertical="center"/>
    </xf>
    <xf numFmtId="0" fontId="54" fillId="9" borderId="32" xfId="0" applyFont="1" applyFill="1" applyBorder="1" applyAlignment="1">
      <alignment horizontal="center" vertical="center"/>
    </xf>
    <xf numFmtId="0" fontId="55" fillId="4" borderId="33" xfId="0" applyFont="1" applyFill="1" applyBorder="1" applyAlignment="1">
      <alignment horizontal="center" vertical="center" wrapText="1"/>
    </xf>
    <xf numFmtId="0" fontId="55" fillId="4" borderId="13" xfId="0" applyFont="1" applyFill="1" applyBorder="1" applyAlignment="1">
      <alignment horizontal="center" vertical="center" wrapText="1"/>
    </xf>
    <xf numFmtId="0" fontId="55" fillId="4" borderId="20" xfId="0" applyFont="1" applyFill="1" applyBorder="1" applyAlignment="1">
      <alignment horizontal="center" vertical="center" wrapText="1"/>
    </xf>
    <xf numFmtId="0" fontId="55" fillId="4" borderId="34" xfId="0" applyFont="1" applyFill="1" applyBorder="1" applyAlignment="1">
      <alignment horizontal="center" vertical="center" wrapText="1"/>
    </xf>
    <xf numFmtId="0" fontId="61" fillId="4" borderId="0" xfId="0" applyFont="1" applyFill="1" applyAlignment="1">
      <alignment horizontal="center"/>
    </xf>
    <xf numFmtId="0" fontId="61" fillId="0" borderId="0" xfId="0" applyFont="1"/>
    <xf numFmtId="0" fontId="61" fillId="4" borderId="0" xfId="0" applyFont="1" applyFill="1"/>
    <xf numFmtId="0" fontId="61" fillId="0" borderId="0" xfId="0" applyFont="1" applyAlignment="1">
      <alignment vertical="top"/>
    </xf>
    <xf numFmtId="49" fontId="61" fillId="0" borderId="0" xfId="0" applyNumberFormat="1" applyFont="1" applyAlignment="1">
      <alignment vertical="center"/>
    </xf>
    <xf numFmtId="0" fontId="61" fillId="4" borderId="0" xfId="0" applyFont="1" applyFill="1" applyProtection="1">
      <protection locked="0"/>
    </xf>
    <xf numFmtId="0" fontId="62" fillId="4" borderId="0" xfId="3" applyFont="1" applyFill="1" applyBorder="1" applyAlignment="1">
      <alignment horizontal="left" vertical="top"/>
    </xf>
    <xf numFmtId="0" fontId="61" fillId="4" borderId="0" xfId="0" applyFont="1" applyFill="1" applyBorder="1" applyProtection="1"/>
    <xf numFmtId="0" fontId="61" fillId="4" borderId="0" xfId="0" applyFont="1" applyFill="1" applyBorder="1"/>
    <xf numFmtId="0" fontId="61" fillId="4" borderId="2" xfId="0" applyFont="1" applyFill="1" applyBorder="1"/>
  </cellXfs>
  <cellStyles count="6">
    <cellStyle name="=C:\WINNT\SYSTEM32\COMMAND.COM" xfId="1"/>
    <cellStyle name="Millares" xfId="2" builtinId="3"/>
    <cellStyle name="Millares 2" xfId="5"/>
    <cellStyle name="Normal" xfId="0" builtinId="0"/>
    <cellStyle name="Normal 2" xfId="3"/>
    <cellStyle name="Normal 9" xfId="4"/>
  </cellStyles>
  <dxfs count="2">
    <dxf>
      <font>
        <color rgb="FFCC0000"/>
      </font>
    </dxf>
    <dxf>
      <font>
        <color rgb="FFCC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1000125</xdr:colOff>
      <xdr:row>5</xdr:row>
      <xdr:rowOff>28575</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3486150" y="38100"/>
          <a:ext cx="1000125" cy="7143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1287161</xdr:colOff>
      <xdr:row>1</xdr:row>
      <xdr:rowOff>18081</xdr:rowOff>
    </xdr:from>
    <xdr:to>
      <xdr:col>3</xdr:col>
      <xdr:colOff>2018698</xdr:colOff>
      <xdr:row>4</xdr:row>
      <xdr:rowOff>102972</xdr:rowOff>
    </xdr:to>
    <xdr:pic>
      <xdr:nvPicPr>
        <xdr:cNvPr id="4"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862093" y="163959"/>
          <a:ext cx="731537" cy="522527"/>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975544</xdr:colOff>
      <xdr:row>1</xdr:row>
      <xdr:rowOff>61451</xdr:rowOff>
    </xdr:from>
    <xdr:to>
      <xdr:col>2</xdr:col>
      <xdr:colOff>1975669</xdr:colOff>
      <xdr:row>5</xdr:row>
      <xdr:rowOff>7681</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351935" y="253487"/>
          <a:ext cx="1000125" cy="7143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578304</xdr:colOff>
      <xdr:row>1</xdr:row>
      <xdr:rowOff>76540</xdr:rowOff>
    </xdr:from>
    <xdr:to>
      <xdr:col>2</xdr:col>
      <xdr:colOff>1789308</xdr:colOff>
      <xdr:row>5</xdr:row>
      <xdr:rowOff>61572</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884465" y="263638"/>
          <a:ext cx="1211004" cy="733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840441</xdr:colOff>
      <xdr:row>0</xdr:row>
      <xdr:rowOff>77041</xdr:rowOff>
    </xdr:from>
    <xdr:to>
      <xdr:col>2</xdr:col>
      <xdr:colOff>1840566</xdr:colOff>
      <xdr:row>4</xdr:row>
      <xdr:rowOff>35019</xdr:rowOff>
    </xdr:to>
    <xdr:pic>
      <xdr:nvPicPr>
        <xdr:cNvPr id="2"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309687" y="77041"/>
          <a:ext cx="1000125" cy="7143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723900</xdr:colOff>
      <xdr:row>1</xdr:row>
      <xdr:rowOff>47625</xdr:rowOff>
    </xdr:from>
    <xdr:to>
      <xdr:col>2</xdr:col>
      <xdr:colOff>1724025</xdr:colOff>
      <xdr:row>5</xdr:row>
      <xdr:rowOff>0</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133475" y="152400"/>
          <a:ext cx="1000125" cy="7143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514350</xdr:colOff>
      <xdr:row>1</xdr:row>
      <xdr:rowOff>19050</xdr:rowOff>
    </xdr:from>
    <xdr:to>
      <xdr:col>2</xdr:col>
      <xdr:colOff>276225</xdr:colOff>
      <xdr:row>4</xdr:row>
      <xdr:rowOff>161925</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714375" y="209550"/>
          <a:ext cx="1000125" cy="7143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133351</xdr:colOff>
      <xdr:row>0</xdr:row>
      <xdr:rowOff>38101</xdr:rowOff>
    </xdr:from>
    <xdr:to>
      <xdr:col>0</xdr:col>
      <xdr:colOff>906781</xdr:colOff>
      <xdr:row>3</xdr:row>
      <xdr:rowOff>104776</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33351" y="38101"/>
          <a:ext cx="773430" cy="5524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1076325</xdr:colOff>
      <xdr:row>1</xdr:row>
      <xdr:rowOff>47625</xdr:rowOff>
    </xdr:from>
    <xdr:to>
      <xdr:col>3</xdr:col>
      <xdr:colOff>2076450</xdr:colOff>
      <xdr:row>5</xdr:row>
      <xdr:rowOff>0</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714500" y="133350"/>
          <a:ext cx="1000125" cy="7143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95250</xdr:colOff>
      <xdr:row>0</xdr:row>
      <xdr:rowOff>38100</xdr:rowOff>
    </xdr:from>
    <xdr:to>
      <xdr:col>1</xdr:col>
      <xdr:colOff>790575</xdr:colOff>
      <xdr:row>2</xdr:row>
      <xdr:rowOff>153761</xdr:rowOff>
    </xdr:to>
    <xdr:pic>
      <xdr:nvPicPr>
        <xdr:cNvPr id="2"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71450" y="38100"/>
          <a:ext cx="695325" cy="49666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190500</xdr:colOff>
      <xdr:row>1</xdr:row>
      <xdr:rowOff>76200</xdr:rowOff>
    </xdr:from>
    <xdr:to>
      <xdr:col>1</xdr:col>
      <xdr:colOff>688680</xdr:colOff>
      <xdr:row>3</xdr:row>
      <xdr:rowOff>123825</xdr:rowOff>
    </xdr:to>
    <xdr:pic>
      <xdr:nvPicPr>
        <xdr:cNvPr id="2"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90500" y="276225"/>
          <a:ext cx="707730" cy="428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2009542</xdr:colOff>
      <xdr:row>0</xdr:row>
      <xdr:rowOff>58080</xdr:rowOff>
    </xdr:from>
    <xdr:to>
      <xdr:col>3</xdr:col>
      <xdr:colOff>489027</xdr:colOff>
      <xdr:row>4</xdr:row>
      <xdr:rowOff>75504</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4170091" y="58080"/>
          <a:ext cx="1000125"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1514475</xdr:colOff>
      <xdr:row>0</xdr:row>
      <xdr:rowOff>38100</xdr:rowOff>
    </xdr:from>
    <xdr:to>
      <xdr:col>2</xdr:col>
      <xdr:colOff>2514600</xdr:colOff>
      <xdr:row>4</xdr:row>
      <xdr:rowOff>66675</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3467100" y="38100"/>
          <a:ext cx="1000125" cy="7143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1226091</xdr:colOff>
      <xdr:row>0</xdr:row>
      <xdr:rowOff>70931</xdr:rowOff>
    </xdr:from>
    <xdr:to>
      <xdr:col>2</xdr:col>
      <xdr:colOff>2226216</xdr:colOff>
      <xdr:row>5</xdr:row>
      <xdr:rowOff>106396</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2087394" y="70931"/>
          <a:ext cx="1000125"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581025</xdr:colOff>
      <xdr:row>2</xdr:row>
      <xdr:rowOff>47625</xdr:rowOff>
    </xdr:from>
    <xdr:to>
      <xdr:col>3</xdr:col>
      <xdr:colOff>323850</xdr:colOff>
      <xdr:row>7</xdr:row>
      <xdr:rowOff>0</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1876425" y="200025"/>
          <a:ext cx="1000125" cy="7143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1285875</xdr:colOff>
      <xdr:row>1</xdr:row>
      <xdr:rowOff>0</xdr:rowOff>
    </xdr:from>
    <xdr:to>
      <xdr:col>2</xdr:col>
      <xdr:colOff>2286000</xdr:colOff>
      <xdr:row>5</xdr:row>
      <xdr:rowOff>123825</xdr:rowOff>
    </xdr:to>
    <xdr:pic>
      <xdr:nvPicPr>
        <xdr:cNvPr id="3"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2314575" y="76200"/>
          <a:ext cx="1000125" cy="7143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200025</xdr:colOff>
      <xdr:row>0</xdr:row>
      <xdr:rowOff>85725</xdr:rowOff>
    </xdr:from>
    <xdr:to>
      <xdr:col>6</xdr:col>
      <xdr:colOff>47625</xdr:colOff>
      <xdr:row>4</xdr:row>
      <xdr:rowOff>0</xdr:rowOff>
    </xdr:to>
    <xdr:pic>
      <xdr:nvPicPr>
        <xdr:cNvPr id="2"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3800475" y="85725"/>
          <a:ext cx="1000125" cy="7143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1028700</xdr:colOff>
      <xdr:row>5</xdr:row>
      <xdr:rowOff>9525</xdr:rowOff>
    </xdr:to>
    <xdr:pic>
      <xdr:nvPicPr>
        <xdr:cNvPr id="4"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52550" cy="8191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104778</xdr:colOff>
      <xdr:row>0</xdr:row>
      <xdr:rowOff>0</xdr:rowOff>
    </xdr:from>
    <xdr:to>
      <xdr:col>2</xdr:col>
      <xdr:colOff>381000</xdr:colOff>
      <xdr:row>3</xdr:row>
      <xdr:rowOff>66858</xdr:rowOff>
    </xdr:to>
    <xdr:pic>
      <xdr:nvPicPr>
        <xdr:cNvPr id="2" name="1 Imagen" descr="LOGO2013.png"/>
        <xdr:cNvPicPr>
          <a:picLocks noChangeAspect="1"/>
        </xdr:cNvPicPr>
      </xdr:nvPicPr>
      <xdr:blipFill>
        <a:blip xmlns:r="http://schemas.openxmlformats.org/officeDocument/2006/relationships" r:embed="rId1" cstate="print"/>
        <a:stretch>
          <a:fillRect/>
        </a:stretch>
      </xdr:blipFill>
      <xdr:spPr>
        <a:xfrm>
          <a:off x="866778" y="0"/>
          <a:ext cx="781047" cy="5526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4/edosfinancieros2014/edos%20fin2014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fin"/>
      <sheetName val="1eact"/>
      <sheetName val="1epatr"/>
      <sheetName val="1repact"/>
      <sheetName val="1nota"/>
      <sheetName val="1efluefe"/>
      <sheetName val="2efin"/>
      <sheetName val="2eact"/>
      <sheetName val="2epatr"/>
      <sheetName val="2repact"/>
      <sheetName val="2nota"/>
      <sheetName val="2efluefe"/>
      <sheetName val="3efin"/>
      <sheetName val="3eact"/>
      <sheetName val="3epatr"/>
      <sheetName val="3repact"/>
      <sheetName val="3nota"/>
      <sheetName val="3fluefe"/>
      <sheetName val="hoha1"/>
      <sheetName val="4efin"/>
      <sheetName val="4eact"/>
      <sheetName val="4epatr"/>
      <sheetName val="4repact"/>
      <sheetName val="4nota"/>
      <sheetName val="4fluefe"/>
      <sheetName val="5efin"/>
      <sheetName val="5act"/>
      <sheetName val="5epatr"/>
      <sheetName val="5repact"/>
      <sheetName val="5flujefe"/>
      <sheetName val="5nota"/>
      <sheetName val="6efin"/>
      <sheetName val="6act"/>
      <sheetName val="6pat"/>
      <sheetName val="6fluefec"/>
      <sheetName val="6repact"/>
      <sheetName val="6nota"/>
      <sheetName val="7efin"/>
      <sheetName val="7act"/>
      <sheetName val="7pat"/>
      <sheetName val="7fluefec"/>
      <sheetName val="7repact"/>
      <sheetName val="7nota"/>
      <sheetName val="8fin"/>
      <sheetName val="8act"/>
      <sheetName val="8pat"/>
      <sheetName val="8fluefec"/>
      <sheetName val="8repact"/>
      <sheetName val="8nota"/>
      <sheetName val="9fin"/>
      <sheetName val="9act"/>
      <sheetName val="9pat"/>
      <sheetName val="9flujefec"/>
      <sheetName val="9repact"/>
      <sheetName val="9nota"/>
      <sheetName val="10fin"/>
      <sheetName val="10act"/>
      <sheetName val="10pat"/>
      <sheetName val="10flujefec"/>
      <sheetName val="10repact"/>
      <sheetName val="10nota"/>
      <sheetName val="11fin"/>
      <sheetName val="11act"/>
      <sheetName val="11pat"/>
      <sheetName val="11fluefect"/>
      <sheetName val="11repact"/>
      <sheetName val="11nota"/>
      <sheetName val="12fin"/>
      <sheetName val="12act"/>
      <sheetName val="12pat"/>
      <sheetName val="12flujefect"/>
      <sheetName val="12activo"/>
      <sheetName val="12nota"/>
      <sheetName val="13fin"/>
      <sheetName val="13act"/>
      <sheetName val="13pat"/>
      <sheetName val="13flujefect"/>
      <sheetName val="13repact"/>
      <sheetName val="13nota"/>
      <sheetName val="ajusfin"/>
      <sheetName val="ajusact"/>
      <sheetName val="ajuspat"/>
      <sheetName val="ajusflujo"/>
      <sheetName val="ajusactivo"/>
      <sheetName val="ajusnota"/>
      <sheetName val="Hoja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38">
          <cell r="D38">
            <v>0</v>
          </cell>
        </row>
      </sheetData>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C1" zoomScaleNormal="100" workbookViewId="0">
      <selection activeCell="F22" sqref="F22"/>
    </sheetView>
  </sheetViews>
  <sheetFormatPr baseColWidth="10" defaultRowHeight="12"/>
  <cols>
    <col min="1" max="1" width="4.28515625" style="20" customWidth="1"/>
    <col min="2" max="2" width="24.28515625" style="20" customWidth="1"/>
    <col min="3" max="3" width="23.7109375" style="20" customWidth="1"/>
    <col min="4" max="5" width="20.5703125" style="20" customWidth="1"/>
    <col min="6" max="6" width="7.7109375" style="20" customWidth="1"/>
    <col min="7" max="7" width="27.140625" style="118" customWidth="1"/>
    <col min="8" max="8" width="33.85546875" style="118" customWidth="1"/>
    <col min="9" max="10" width="20.5703125" style="20" customWidth="1"/>
    <col min="11" max="11" width="4.28515625" style="20" customWidth="1"/>
    <col min="12" max="16384" width="11.42578125" style="20"/>
  </cols>
  <sheetData>
    <row r="1" spans="1:11" s="19" customFormat="1" ht="12.75">
      <c r="B1" s="25"/>
      <c r="C1" s="497" t="s">
        <v>192</v>
      </c>
      <c r="D1" s="497"/>
      <c r="E1" s="497"/>
      <c r="F1" s="497"/>
      <c r="G1" s="497"/>
      <c r="H1" s="497"/>
      <c r="I1" s="497"/>
      <c r="J1" s="25"/>
      <c r="K1" s="25"/>
    </row>
    <row r="2" spans="1:11" ht="12.75">
      <c r="B2" s="22"/>
      <c r="C2" s="497" t="s">
        <v>81</v>
      </c>
      <c r="D2" s="497"/>
      <c r="E2" s="497"/>
      <c r="F2" s="497"/>
      <c r="G2" s="497"/>
      <c r="H2" s="497"/>
      <c r="I2" s="497"/>
      <c r="J2" s="22"/>
      <c r="K2" s="22"/>
    </row>
    <row r="3" spans="1:11" ht="12.75">
      <c r="B3" s="22"/>
      <c r="C3" s="497" t="s">
        <v>408</v>
      </c>
      <c r="D3" s="497"/>
      <c r="E3" s="497"/>
      <c r="F3" s="497"/>
      <c r="G3" s="497"/>
      <c r="H3" s="497"/>
      <c r="I3" s="497"/>
      <c r="J3" s="22"/>
      <c r="K3" s="22"/>
    </row>
    <row r="4" spans="1:11" ht="12.75">
      <c r="B4" s="22"/>
      <c r="C4" s="497" t="s">
        <v>1</v>
      </c>
      <c r="D4" s="497"/>
      <c r="E4" s="497"/>
      <c r="F4" s="497"/>
      <c r="G4" s="497"/>
      <c r="H4" s="497"/>
      <c r="I4" s="497"/>
      <c r="J4" s="22"/>
      <c r="K4" s="22"/>
    </row>
    <row r="5" spans="1:11" ht="6" customHeight="1">
      <c r="A5" s="112"/>
      <c r="B5" s="112"/>
      <c r="C5" s="27"/>
      <c r="D5" s="27"/>
      <c r="E5" s="27"/>
      <c r="F5" s="27"/>
      <c r="G5" s="27"/>
      <c r="H5" s="27"/>
      <c r="I5" s="19"/>
      <c r="J5" s="19"/>
      <c r="K5" s="19"/>
    </row>
    <row r="6" spans="1:11" ht="16.5" customHeight="1">
      <c r="A6" s="112"/>
      <c r="B6" s="24" t="s">
        <v>4</v>
      </c>
      <c r="C6" s="498" t="s">
        <v>409</v>
      </c>
      <c r="D6" s="498"/>
      <c r="E6" s="498"/>
      <c r="F6" s="498"/>
      <c r="G6" s="498"/>
      <c r="H6" s="498"/>
      <c r="I6" s="498"/>
      <c r="J6" s="498"/>
      <c r="K6" s="19"/>
    </row>
    <row r="7" spans="1:11" s="19" customFormat="1" ht="3" customHeight="1">
      <c r="A7" s="112"/>
      <c r="B7" s="26"/>
      <c r="C7" s="26"/>
      <c r="D7" s="26"/>
      <c r="E7" s="26"/>
      <c r="F7" s="27"/>
      <c r="G7" s="21"/>
      <c r="H7" s="21"/>
    </row>
    <row r="8" spans="1:11" s="19" customFormat="1" ht="3" customHeight="1">
      <c r="A8" s="28"/>
      <c r="B8" s="28"/>
      <c r="C8" s="28"/>
      <c r="D8" s="29"/>
      <c r="E8" s="29"/>
      <c r="F8" s="30"/>
      <c r="G8" s="21"/>
      <c r="H8" s="21"/>
    </row>
    <row r="9" spans="1:11" s="115" customFormat="1" ht="20.100000000000001" customHeight="1">
      <c r="A9" s="114"/>
      <c r="B9" s="496" t="s">
        <v>76</v>
      </c>
      <c r="C9" s="496"/>
      <c r="D9" s="108">
        <v>2014</v>
      </c>
      <c r="E9" s="108">
        <v>2013</v>
      </c>
      <c r="F9" s="113"/>
      <c r="G9" s="496" t="s">
        <v>76</v>
      </c>
      <c r="H9" s="496"/>
      <c r="I9" s="108">
        <v>2014</v>
      </c>
      <c r="J9" s="108">
        <v>2013</v>
      </c>
      <c r="K9" s="110"/>
    </row>
    <row r="10" spans="1:11" s="19" customFormat="1" ht="3" customHeight="1">
      <c r="A10" s="31"/>
      <c r="B10" s="32"/>
      <c r="C10" s="32"/>
      <c r="D10" s="33"/>
      <c r="E10" s="33"/>
      <c r="F10" s="21"/>
      <c r="G10" s="21"/>
      <c r="H10" s="21"/>
      <c r="K10" s="34"/>
    </row>
    <row r="11" spans="1:11" s="118" customFormat="1" ht="12.75">
      <c r="A11" s="116"/>
      <c r="B11" s="500" t="s">
        <v>82</v>
      </c>
      <c r="C11" s="500"/>
      <c r="D11" s="70"/>
      <c r="E11" s="70"/>
      <c r="F11" s="38"/>
      <c r="G11" s="500" t="s">
        <v>83</v>
      </c>
      <c r="H11" s="500"/>
      <c r="I11" s="70"/>
      <c r="J11" s="70"/>
      <c r="K11" s="117"/>
    </row>
    <row r="12" spans="1:11" ht="12.75">
      <c r="A12" s="41"/>
      <c r="B12" s="501" t="s">
        <v>84</v>
      </c>
      <c r="C12" s="501"/>
      <c r="D12" s="71">
        <f>SUM(D13:D20)</f>
        <v>0</v>
      </c>
      <c r="E12" s="71">
        <f>SUM(E13:E20)</f>
        <v>0</v>
      </c>
      <c r="F12" s="38"/>
      <c r="G12" s="500" t="s">
        <v>85</v>
      </c>
      <c r="H12" s="500"/>
      <c r="I12" s="71">
        <f>SUM(I13:I15)</f>
        <v>31627385</v>
      </c>
      <c r="J12" s="71">
        <f>SUM(J13:J15)</f>
        <v>29306126</v>
      </c>
      <c r="K12" s="119"/>
    </row>
    <row r="13" spans="1:11">
      <c r="A13" s="39"/>
      <c r="B13" s="499" t="s">
        <v>86</v>
      </c>
      <c r="C13" s="499"/>
      <c r="D13" s="120">
        <v>0</v>
      </c>
      <c r="E13" s="120">
        <v>0</v>
      </c>
      <c r="F13" s="38"/>
      <c r="G13" s="499" t="s">
        <v>87</v>
      </c>
      <c r="H13" s="499"/>
      <c r="I13" s="120">
        <v>28682641</v>
      </c>
      <c r="J13" s="120">
        <v>26544731</v>
      </c>
      <c r="K13" s="119"/>
    </row>
    <row r="14" spans="1:11">
      <c r="A14" s="39"/>
      <c r="B14" s="499" t="s">
        <v>88</v>
      </c>
      <c r="C14" s="499"/>
      <c r="D14" s="120">
        <v>0</v>
      </c>
      <c r="E14" s="120">
        <v>0</v>
      </c>
      <c r="F14" s="38"/>
      <c r="G14" s="499" t="s">
        <v>89</v>
      </c>
      <c r="H14" s="499"/>
      <c r="I14" s="120">
        <v>955501</v>
      </c>
      <c r="J14" s="120">
        <v>941062</v>
      </c>
      <c r="K14" s="119"/>
    </row>
    <row r="15" spans="1:11" ht="12" customHeight="1">
      <c r="A15" s="39"/>
      <c r="B15" s="499" t="s">
        <v>90</v>
      </c>
      <c r="C15" s="499"/>
      <c r="D15" s="120">
        <v>0</v>
      </c>
      <c r="E15" s="120">
        <v>0</v>
      </c>
      <c r="F15" s="38"/>
      <c r="G15" s="499" t="s">
        <v>91</v>
      </c>
      <c r="H15" s="499"/>
      <c r="I15" s="120">
        <v>1989243</v>
      </c>
      <c r="J15" s="495">
        <v>1820333</v>
      </c>
      <c r="K15" s="119"/>
    </row>
    <row r="16" spans="1:11" ht="12.75">
      <c r="A16" s="39"/>
      <c r="B16" s="499" t="s">
        <v>92</v>
      </c>
      <c r="C16" s="499"/>
      <c r="D16" s="120">
        <v>0</v>
      </c>
      <c r="E16" s="120">
        <v>0</v>
      </c>
      <c r="F16" s="38"/>
      <c r="G16" s="42"/>
      <c r="H16" s="57"/>
      <c r="I16" s="121"/>
      <c r="J16" s="121"/>
      <c r="K16" s="119"/>
    </row>
    <row r="17" spans="1:11" ht="12.75">
      <c r="A17" s="39"/>
      <c r="B17" s="499" t="s">
        <v>93</v>
      </c>
      <c r="C17" s="499"/>
      <c r="D17" s="120">
        <v>0</v>
      </c>
      <c r="E17" s="120">
        <v>0</v>
      </c>
      <c r="F17" s="38"/>
      <c r="G17" s="500" t="s">
        <v>204</v>
      </c>
      <c r="H17" s="500"/>
      <c r="I17" s="71">
        <f>SUM(I18:I26)</f>
        <v>0</v>
      </c>
      <c r="J17" s="71">
        <f>SUM(J18:J26)</f>
        <v>0</v>
      </c>
      <c r="K17" s="119"/>
    </row>
    <row r="18" spans="1:11">
      <c r="A18" s="39"/>
      <c r="B18" s="499" t="s">
        <v>94</v>
      </c>
      <c r="C18" s="499"/>
      <c r="D18" s="120">
        <v>0</v>
      </c>
      <c r="E18" s="120">
        <v>0</v>
      </c>
      <c r="F18" s="38"/>
      <c r="G18" s="499" t="s">
        <v>95</v>
      </c>
      <c r="H18" s="499"/>
      <c r="I18" s="120">
        <v>0</v>
      </c>
      <c r="J18" s="120">
        <v>0</v>
      </c>
      <c r="K18" s="119"/>
    </row>
    <row r="19" spans="1:11">
      <c r="A19" s="39"/>
      <c r="B19" s="499" t="s">
        <v>96</v>
      </c>
      <c r="C19" s="499"/>
      <c r="D19" s="120">
        <v>0</v>
      </c>
      <c r="E19" s="120">
        <v>0</v>
      </c>
      <c r="F19" s="38"/>
      <c r="G19" s="499" t="s">
        <v>97</v>
      </c>
      <c r="H19" s="499"/>
      <c r="I19" s="120">
        <v>0</v>
      </c>
      <c r="J19" s="120">
        <v>0</v>
      </c>
      <c r="K19" s="119"/>
    </row>
    <row r="20" spans="1:11" ht="52.5" customHeight="1">
      <c r="A20" s="39"/>
      <c r="B20" s="502" t="s">
        <v>98</v>
      </c>
      <c r="C20" s="502"/>
      <c r="D20" s="120">
        <v>0</v>
      </c>
      <c r="E20" s="120">
        <v>0</v>
      </c>
      <c r="F20" s="38"/>
      <c r="G20" s="499" t="s">
        <v>99</v>
      </c>
      <c r="H20" s="499"/>
      <c r="I20" s="120">
        <v>0</v>
      </c>
      <c r="J20" s="120">
        <v>0</v>
      </c>
      <c r="K20" s="119"/>
    </row>
    <row r="21" spans="1:11" ht="12.75">
      <c r="A21" s="41"/>
      <c r="B21" s="42"/>
      <c r="C21" s="57"/>
      <c r="D21" s="121"/>
      <c r="E21" s="121"/>
      <c r="F21" s="38"/>
      <c r="G21" s="499" t="s">
        <v>100</v>
      </c>
      <c r="H21" s="499"/>
      <c r="I21" s="120">
        <v>0</v>
      </c>
      <c r="J21" s="120">
        <v>0</v>
      </c>
      <c r="K21" s="119"/>
    </row>
    <row r="22" spans="1:11" ht="29.25" customHeight="1">
      <c r="A22" s="41"/>
      <c r="B22" s="501" t="s">
        <v>101</v>
      </c>
      <c r="C22" s="501"/>
      <c r="D22" s="71">
        <f>SUM(D23:D24)</f>
        <v>31455181</v>
      </c>
      <c r="E22" s="71">
        <f>SUM(E23:E24)</f>
        <v>40805608</v>
      </c>
      <c r="F22" s="38"/>
      <c r="G22" s="499" t="s">
        <v>102</v>
      </c>
      <c r="H22" s="499"/>
      <c r="I22" s="120">
        <v>0</v>
      </c>
      <c r="J22" s="120">
        <v>0</v>
      </c>
      <c r="K22" s="119"/>
    </row>
    <row r="23" spans="1:11">
      <c r="A23" s="39"/>
      <c r="B23" s="499" t="s">
        <v>103</v>
      </c>
      <c r="C23" s="499"/>
      <c r="D23" s="74">
        <v>0</v>
      </c>
      <c r="E23" s="74">
        <v>11000000</v>
      </c>
      <c r="F23" s="38"/>
      <c r="G23" s="499" t="s">
        <v>104</v>
      </c>
      <c r="H23" s="499"/>
      <c r="I23" s="120">
        <v>0</v>
      </c>
      <c r="J23" s="120">
        <v>0</v>
      </c>
      <c r="K23" s="119"/>
    </row>
    <row r="24" spans="1:11">
      <c r="A24" s="39"/>
      <c r="B24" s="499" t="s">
        <v>203</v>
      </c>
      <c r="C24" s="499"/>
      <c r="D24" s="120">
        <v>31455181</v>
      </c>
      <c r="E24" s="120">
        <v>29805608</v>
      </c>
      <c r="F24" s="38"/>
      <c r="G24" s="499" t="s">
        <v>105</v>
      </c>
      <c r="H24" s="499"/>
      <c r="I24" s="120">
        <v>0</v>
      </c>
      <c r="J24" s="120">
        <v>0</v>
      </c>
      <c r="K24" s="119"/>
    </row>
    <row r="25" spans="1:11" ht="12.75">
      <c r="A25" s="41"/>
      <c r="B25" s="42"/>
      <c r="C25" s="57"/>
      <c r="D25" s="121"/>
      <c r="E25" s="121"/>
      <c r="F25" s="38"/>
      <c r="G25" s="499" t="s">
        <v>106</v>
      </c>
      <c r="H25" s="499"/>
      <c r="I25" s="120">
        <v>0</v>
      </c>
      <c r="J25" s="120">
        <v>0</v>
      </c>
      <c r="K25" s="119"/>
    </row>
    <row r="26" spans="1:11" ht="12.75">
      <c r="A26" s="39"/>
      <c r="B26" s="501" t="s">
        <v>107</v>
      </c>
      <c r="C26" s="501"/>
      <c r="D26" s="71">
        <f>SUM(D27:D31)</f>
        <v>287</v>
      </c>
      <c r="E26" s="71">
        <f>SUM(E27:E31)</f>
        <v>14169</v>
      </c>
      <c r="F26" s="38"/>
      <c r="G26" s="499" t="s">
        <v>108</v>
      </c>
      <c r="H26" s="499"/>
      <c r="I26" s="120">
        <v>0</v>
      </c>
      <c r="J26" s="120">
        <v>0</v>
      </c>
      <c r="K26" s="119"/>
    </row>
    <row r="27" spans="1:11" ht="12.75">
      <c r="A27" s="39"/>
      <c r="B27" s="499" t="s">
        <v>109</v>
      </c>
      <c r="C27" s="499"/>
      <c r="D27" s="120">
        <v>287</v>
      </c>
      <c r="E27" s="120">
        <v>169</v>
      </c>
      <c r="F27" s="38"/>
      <c r="G27" s="42"/>
      <c r="H27" s="57"/>
      <c r="I27" s="121"/>
      <c r="J27" s="121"/>
      <c r="K27" s="119"/>
    </row>
    <row r="28" spans="1:11" ht="12.75">
      <c r="A28" s="39"/>
      <c r="B28" s="499" t="s">
        <v>110</v>
      </c>
      <c r="C28" s="499"/>
      <c r="D28" s="120">
        <v>0</v>
      </c>
      <c r="E28" s="120">
        <v>0</v>
      </c>
      <c r="F28" s="38"/>
      <c r="G28" s="501" t="s">
        <v>103</v>
      </c>
      <c r="H28" s="501"/>
      <c r="I28" s="71">
        <f>SUM(I29:I31)</f>
        <v>0</v>
      </c>
      <c r="J28" s="71">
        <f>SUM(J29:J31)</f>
        <v>11000000</v>
      </c>
      <c r="K28" s="119"/>
    </row>
    <row r="29" spans="1:11" ht="26.25" customHeight="1">
      <c r="A29" s="39"/>
      <c r="B29" s="502" t="s">
        <v>111</v>
      </c>
      <c r="C29" s="502"/>
      <c r="D29" s="120">
        <v>0</v>
      </c>
      <c r="E29" s="120">
        <v>0</v>
      </c>
      <c r="F29" s="38"/>
      <c r="G29" s="499" t="s">
        <v>112</v>
      </c>
      <c r="H29" s="499"/>
      <c r="I29" s="120">
        <v>0</v>
      </c>
      <c r="J29" s="120">
        <v>0</v>
      </c>
      <c r="K29" s="119"/>
    </row>
    <row r="30" spans="1:11">
      <c r="A30" s="39"/>
      <c r="B30" s="499" t="s">
        <v>113</v>
      </c>
      <c r="C30" s="499"/>
      <c r="D30" s="120">
        <v>0</v>
      </c>
      <c r="E30" s="120">
        <v>0</v>
      </c>
      <c r="F30" s="38"/>
      <c r="G30" s="499" t="s">
        <v>50</v>
      </c>
      <c r="H30" s="499"/>
      <c r="I30" s="120">
        <v>0</v>
      </c>
      <c r="J30" s="120">
        <v>11000000</v>
      </c>
      <c r="K30" s="119"/>
    </row>
    <row r="31" spans="1:11">
      <c r="A31" s="39"/>
      <c r="B31" s="499" t="s">
        <v>114</v>
      </c>
      <c r="C31" s="499"/>
      <c r="D31" s="120">
        <v>0</v>
      </c>
      <c r="E31" s="120">
        <v>14000</v>
      </c>
      <c r="F31" s="38"/>
      <c r="G31" s="499" t="s">
        <v>115</v>
      </c>
      <c r="H31" s="499"/>
      <c r="I31" s="120">
        <v>0</v>
      </c>
      <c r="J31" s="120">
        <v>0</v>
      </c>
      <c r="K31" s="119"/>
    </row>
    <row r="32" spans="1:11" ht="12.75">
      <c r="A32" s="41"/>
      <c r="B32" s="42"/>
      <c r="C32" s="73"/>
      <c r="D32" s="70"/>
      <c r="E32" s="70"/>
      <c r="F32" s="38"/>
      <c r="G32" s="42"/>
      <c r="H32" s="57"/>
      <c r="I32" s="121"/>
      <c r="J32" s="121"/>
      <c r="K32" s="119"/>
    </row>
    <row r="33" spans="1:11" ht="12.75">
      <c r="A33" s="122"/>
      <c r="B33" s="503" t="s">
        <v>116</v>
      </c>
      <c r="C33" s="503"/>
      <c r="D33" s="123">
        <f>D12+D22+D26</f>
        <v>31455468</v>
      </c>
      <c r="E33" s="123">
        <f>E12+E22+E26</f>
        <v>40819777</v>
      </c>
      <c r="F33" s="124"/>
      <c r="G33" s="500" t="s">
        <v>117</v>
      </c>
      <c r="H33" s="500"/>
      <c r="I33" s="80">
        <f>SUM(I34:I38)</f>
        <v>0</v>
      </c>
      <c r="J33" s="80">
        <f>SUM(J34:J38)</f>
        <v>0</v>
      </c>
      <c r="K33" s="119"/>
    </row>
    <row r="34" spans="1:11" ht="12.75">
      <c r="A34" s="41"/>
      <c r="B34" s="503"/>
      <c r="C34" s="503"/>
      <c r="D34" s="70"/>
      <c r="E34" s="70"/>
      <c r="F34" s="38"/>
      <c r="G34" s="499" t="s">
        <v>118</v>
      </c>
      <c r="H34" s="499"/>
      <c r="I34" s="120">
        <v>0</v>
      </c>
      <c r="J34" s="120">
        <v>0</v>
      </c>
      <c r="K34" s="119"/>
    </row>
    <row r="35" spans="1:11">
      <c r="A35" s="125"/>
      <c r="B35" s="38"/>
      <c r="C35" s="38"/>
      <c r="D35" s="38"/>
      <c r="E35" s="38"/>
      <c r="F35" s="38"/>
      <c r="G35" s="499" t="s">
        <v>119</v>
      </c>
      <c r="H35" s="499"/>
      <c r="I35" s="120">
        <v>0</v>
      </c>
      <c r="J35" s="120">
        <v>0</v>
      </c>
      <c r="K35" s="119"/>
    </row>
    <row r="36" spans="1:11">
      <c r="A36" s="125"/>
      <c r="B36" s="38"/>
      <c r="C36" s="38"/>
      <c r="D36" s="38"/>
      <c r="E36" s="38"/>
      <c r="F36" s="38"/>
      <c r="G36" s="499" t="s">
        <v>120</v>
      </c>
      <c r="H36" s="499"/>
      <c r="I36" s="120">
        <v>0</v>
      </c>
      <c r="J36" s="120">
        <v>0</v>
      </c>
      <c r="K36" s="119"/>
    </row>
    <row r="37" spans="1:11">
      <c r="A37" s="125"/>
      <c r="B37" s="38"/>
      <c r="C37" s="38"/>
      <c r="D37" s="38"/>
      <c r="E37" s="38"/>
      <c r="F37" s="38"/>
      <c r="G37" s="499" t="s">
        <v>121</v>
      </c>
      <c r="H37" s="499"/>
      <c r="I37" s="120">
        <v>0</v>
      </c>
      <c r="J37" s="120">
        <v>0</v>
      </c>
      <c r="K37" s="119"/>
    </row>
    <row r="38" spans="1:11">
      <c r="A38" s="125"/>
      <c r="B38" s="38"/>
      <c r="C38" s="38"/>
      <c r="D38" s="38"/>
      <c r="E38" s="38"/>
      <c r="F38" s="38"/>
      <c r="G38" s="499" t="s">
        <v>122</v>
      </c>
      <c r="H38" s="499"/>
      <c r="I38" s="120">
        <v>0</v>
      </c>
      <c r="J38" s="120">
        <v>0</v>
      </c>
      <c r="K38" s="119"/>
    </row>
    <row r="39" spans="1:11" ht="12.75">
      <c r="A39" s="125"/>
      <c r="B39" s="38"/>
      <c r="C39" s="38"/>
      <c r="D39" s="38"/>
      <c r="E39" s="38"/>
      <c r="F39" s="38"/>
      <c r="G39" s="42"/>
      <c r="H39" s="57"/>
      <c r="I39" s="121"/>
      <c r="J39" s="121"/>
      <c r="K39" s="119"/>
    </row>
    <row r="40" spans="1:11" ht="12.75">
      <c r="A40" s="125"/>
      <c r="B40" s="38"/>
      <c r="C40" s="38"/>
      <c r="D40" s="38"/>
      <c r="E40" s="38"/>
      <c r="F40" s="38"/>
      <c r="G40" s="501" t="s">
        <v>123</v>
      </c>
      <c r="H40" s="501"/>
      <c r="I40" s="80">
        <f>SUM(I41:I46)</f>
        <v>0</v>
      </c>
      <c r="J40" s="80">
        <f>SUM(J41:J46)</f>
        <v>0</v>
      </c>
      <c r="K40" s="119"/>
    </row>
    <row r="41" spans="1:11" ht="26.25" customHeight="1">
      <c r="A41" s="125"/>
      <c r="B41" s="38"/>
      <c r="C41" s="38"/>
      <c r="D41" s="38"/>
      <c r="E41" s="38"/>
      <c r="F41" s="38"/>
      <c r="G41" s="502" t="s">
        <v>124</v>
      </c>
      <c r="H41" s="502"/>
      <c r="I41" s="120">
        <v>0</v>
      </c>
      <c r="J41" s="120">
        <v>0</v>
      </c>
      <c r="K41" s="119"/>
    </row>
    <row r="42" spans="1:11">
      <c r="A42" s="125"/>
      <c r="B42" s="38"/>
      <c r="C42" s="38"/>
      <c r="D42" s="38"/>
      <c r="E42" s="38"/>
      <c r="F42" s="38"/>
      <c r="G42" s="499" t="s">
        <v>125</v>
      </c>
      <c r="H42" s="499"/>
      <c r="I42" s="120">
        <v>0</v>
      </c>
      <c r="J42" s="120">
        <v>0</v>
      </c>
      <c r="K42" s="119"/>
    </row>
    <row r="43" spans="1:11" ht="12" customHeight="1">
      <c r="A43" s="125"/>
      <c r="B43" s="38"/>
      <c r="C43" s="38"/>
      <c r="D43" s="38"/>
      <c r="E43" s="38"/>
      <c r="F43" s="38"/>
      <c r="G43" s="499" t="s">
        <v>126</v>
      </c>
      <c r="H43" s="499"/>
      <c r="I43" s="120">
        <v>0</v>
      </c>
      <c r="J43" s="120">
        <v>0</v>
      </c>
      <c r="K43" s="119"/>
    </row>
    <row r="44" spans="1:11" ht="25.5" customHeight="1">
      <c r="A44" s="125"/>
      <c r="B44" s="38"/>
      <c r="C44" s="38"/>
      <c r="D44" s="38"/>
      <c r="E44" s="38"/>
      <c r="F44" s="38"/>
      <c r="G44" s="502" t="s">
        <v>205</v>
      </c>
      <c r="H44" s="502"/>
      <c r="I44" s="120">
        <v>0</v>
      </c>
      <c r="J44" s="120">
        <v>0</v>
      </c>
      <c r="K44" s="119"/>
    </row>
    <row r="45" spans="1:11">
      <c r="A45" s="125"/>
      <c r="B45" s="38"/>
      <c r="C45" s="38"/>
      <c r="D45" s="38"/>
      <c r="E45" s="38"/>
      <c r="F45" s="38"/>
      <c r="G45" s="499" t="s">
        <v>127</v>
      </c>
      <c r="H45" s="499"/>
      <c r="I45" s="120">
        <v>0</v>
      </c>
      <c r="J45" s="120">
        <v>0</v>
      </c>
      <c r="K45" s="119"/>
    </row>
    <row r="46" spans="1:11">
      <c r="A46" s="125"/>
      <c r="B46" s="38"/>
      <c r="C46" s="38"/>
      <c r="D46" s="38"/>
      <c r="E46" s="38"/>
      <c r="F46" s="38"/>
      <c r="G46" s="499" t="s">
        <v>128</v>
      </c>
      <c r="H46" s="499"/>
      <c r="I46" s="120">
        <v>0</v>
      </c>
      <c r="J46" s="120">
        <v>0</v>
      </c>
      <c r="K46" s="119"/>
    </row>
    <row r="47" spans="1:11" ht="12.75">
      <c r="A47" s="125"/>
      <c r="B47" s="38"/>
      <c r="C47" s="38"/>
      <c r="D47" s="38"/>
      <c r="E47" s="38"/>
      <c r="F47" s="38"/>
      <c r="G47" s="42"/>
      <c r="H47" s="57"/>
      <c r="I47" s="121"/>
      <c r="J47" s="121"/>
      <c r="K47" s="119"/>
    </row>
    <row r="48" spans="1:11" ht="12.75">
      <c r="A48" s="125"/>
      <c r="B48" s="38"/>
      <c r="C48" s="38"/>
      <c r="D48" s="38"/>
      <c r="E48" s="38"/>
      <c r="F48" s="38"/>
      <c r="G48" s="501" t="s">
        <v>129</v>
      </c>
      <c r="H48" s="501"/>
      <c r="I48" s="80">
        <f>SUM(I49)</f>
        <v>0</v>
      </c>
      <c r="J48" s="80">
        <f>SUM(J49)</f>
        <v>0</v>
      </c>
      <c r="K48" s="119"/>
    </row>
    <row r="49" spans="1:11">
      <c r="A49" s="125"/>
      <c r="B49" s="38"/>
      <c r="C49" s="38"/>
      <c r="D49" s="38"/>
      <c r="E49" s="38"/>
      <c r="F49" s="38"/>
      <c r="G49" s="499" t="s">
        <v>130</v>
      </c>
      <c r="H49" s="499"/>
      <c r="I49" s="120">
        <v>0</v>
      </c>
      <c r="J49" s="120">
        <v>0</v>
      </c>
      <c r="K49" s="119"/>
    </row>
    <row r="50" spans="1:11" ht="12.75">
      <c r="A50" s="125"/>
      <c r="B50" s="38"/>
      <c r="C50" s="38"/>
      <c r="D50" s="38"/>
      <c r="E50" s="38"/>
      <c r="F50" s="38"/>
      <c r="G50" s="42"/>
      <c r="H50" s="57"/>
      <c r="I50" s="121"/>
      <c r="J50" s="121"/>
      <c r="K50" s="119"/>
    </row>
    <row r="51" spans="1:11" ht="12.75">
      <c r="A51" s="125"/>
      <c r="B51" s="38"/>
      <c r="C51" s="38"/>
      <c r="D51" s="38"/>
      <c r="E51" s="38"/>
      <c r="F51" s="38"/>
      <c r="G51" s="503" t="s">
        <v>131</v>
      </c>
      <c r="H51" s="503"/>
      <c r="I51" s="126">
        <f>I12+I17+I28+I33+I40+I48</f>
        <v>31627385</v>
      </c>
      <c r="J51" s="126">
        <f>J12+J17+J28+J33+J40+J48</f>
        <v>40306126</v>
      </c>
      <c r="K51" s="127"/>
    </row>
    <row r="52" spans="1:11" ht="12.75">
      <c r="A52" s="125"/>
      <c r="B52" s="38"/>
      <c r="C52" s="38"/>
      <c r="D52" s="38"/>
      <c r="E52" s="38"/>
      <c r="F52" s="38"/>
      <c r="G52" s="72"/>
      <c r="H52" s="72"/>
      <c r="I52" s="121"/>
      <c r="J52" s="121"/>
      <c r="K52" s="127"/>
    </row>
    <row r="53" spans="1:11" ht="12.75">
      <c r="A53" s="125"/>
      <c r="B53" s="38"/>
      <c r="C53" s="38"/>
      <c r="D53" s="38"/>
      <c r="E53" s="38"/>
      <c r="F53" s="38"/>
      <c r="G53" s="505" t="s">
        <v>132</v>
      </c>
      <c r="H53" s="505"/>
      <c r="I53" s="126">
        <f>D33-I51</f>
        <v>-171917</v>
      </c>
      <c r="J53" s="126">
        <f>E33-J51</f>
        <v>513651</v>
      </c>
      <c r="K53" s="127"/>
    </row>
    <row r="54" spans="1:11" ht="6" customHeight="1">
      <c r="A54" s="128"/>
      <c r="B54" s="48"/>
      <c r="C54" s="48"/>
      <c r="D54" s="48"/>
      <c r="E54" s="48"/>
      <c r="F54" s="48"/>
      <c r="G54" s="129"/>
      <c r="H54" s="129"/>
      <c r="I54" s="48"/>
      <c r="J54" s="48"/>
      <c r="K54" s="51"/>
    </row>
    <row r="55" spans="1:11" ht="6" customHeight="1">
      <c r="A55" s="19"/>
      <c r="B55" s="19"/>
      <c r="C55" s="19"/>
      <c r="D55" s="19"/>
      <c r="E55" s="19"/>
      <c r="F55" s="19"/>
      <c r="G55" s="21"/>
      <c r="H55" s="21"/>
      <c r="I55" s="19"/>
      <c r="J55" s="19"/>
      <c r="K55" s="19"/>
    </row>
    <row r="56" spans="1:11" ht="6" customHeight="1">
      <c r="A56" s="48"/>
      <c r="B56" s="53"/>
      <c r="C56" s="54"/>
      <c r="D56" s="55"/>
      <c r="E56" s="55"/>
      <c r="F56" s="48"/>
      <c r="G56" s="56"/>
      <c r="H56" s="130"/>
      <c r="I56" s="55"/>
      <c r="J56" s="55"/>
      <c r="K56" s="48"/>
    </row>
    <row r="57" spans="1:11" ht="6" customHeight="1">
      <c r="A57" s="19"/>
      <c r="B57" s="57"/>
      <c r="C57" s="58"/>
      <c r="D57" s="59"/>
      <c r="E57" s="59"/>
      <c r="F57" s="19"/>
      <c r="G57" s="60"/>
      <c r="H57" s="131"/>
      <c r="I57" s="59"/>
      <c r="J57" s="59"/>
      <c r="K57" s="19"/>
    </row>
    <row r="58" spans="1:11" ht="15" customHeight="1">
      <c r="B58" s="506" t="s">
        <v>78</v>
      </c>
      <c r="C58" s="506"/>
      <c r="D58" s="506"/>
      <c r="E58" s="506"/>
      <c r="F58" s="506"/>
      <c r="G58" s="506"/>
      <c r="H58" s="506"/>
      <c r="I58" s="506"/>
      <c r="J58" s="506"/>
    </row>
    <row r="59" spans="1:11" ht="9.75" customHeight="1">
      <c r="B59" s="57"/>
      <c r="C59" s="58"/>
      <c r="D59" s="59"/>
      <c r="E59" s="59"/>
      <c r="G59" s="60"/>
      <c r="H59" s="58"/>
      <c r="I59" s="59"/>
      <c r="J59" s="59"/>
    </row>
    <row r="60" spans="1:11" ht="30" customHeight="1">
      <c r="B60" s="57"/>
      <c r="C60" s="507"/>
      <c r="D60" s="507"/>
      <c r="E60" s="59"/>
      <c r="G60" s="508"/>
      <c r="H60" s="508"/>
      <c r="I60" s="59"/>
      <c r="J60" s="59"/>
    </row>
    <row r="61" spans="1:11" ht="14.1" customHeight="1">
      <c r="B61" s="64"/>
      <c r="C61" s="509" t="s">
        <v>411</v>
      </c>
      <c r="D61" s="509"/>
      <c r="E61" s="59"/>
      <c r="F61" s="59"/>
      <c r="G61" s="509" t="s">
        <v>412</v>
      </c>
      <c r="H61" s="509"/>
      <c r="I61" s="43"/>
      <c r="J61" s="59"/>
    </row>
    <row r="62" spans="1:11" ht="33.75" customHeight="1">
      <c r="B62" s="65"/>
      <c r="C62" s="504" t="s">
        <v>413</v>
      </c>
      <c r="D62" s="504"/>
      <c r="E62" s="66"/>
      <c r="F62" s="66"/>
      <c r="G62" s="504" t="s">
        <v>414</v>
      </c>
      <c r="H62" s="504"/>
      <c r="I62" s="43"/>
      <c r="J62" s="59"/>
    </row>
    <row r="63" spans="1:11" ht="9.9499999999999993" customHeight="1">
      <c r="D63" s="132"/>
    </row>
    <row r="64" spans="1:11">
      <c r="D64" s="132"/>
    </row>
    <row r="65" spans="4:4">
      <c r="D65" s="132"/>
    </row>
  </sheetData>
  <sheetProtection formatCells="0" selectLockedCells="1"/>
  <mergeCells count="71">
    <mergeCell ref="C62:D62"/>
    <mergeCell ref="G62:H62"/>
    <mergeCell ref="G53:H53"/>
    <mergeCell ref="B58:J58"/>
    <mergeCell ref="C60:D60"/>
    <mergeCell ref="G60:H60"/>
    <mergeCell ref="C61:D61"/>
    <mergeCell ref="G61:H61"/>
    <mergeCell ref="G51:H51"/>
    <mergeCell ref="G37:H37"/>
    <mergeCell ref="G38:H38"/>
    <mergeCell ref="G40:H40"/>
    <mergeCell ref="G41:H41"/>
    <mergeCell ref="G42:H42"/>
    <mergeCell ref="G43:H43"/>
    <mergeCell ref="G44:H44"/>
    <mergeCell ref="G45:H45"/>
    <mergeCell ref="G46:H46"/>
    <mergeCell ref="G48:H48"/>
    <mergeCell ref="G49:H49"/>
    <mergeCell ref="G36:H36"/>
    <mergeCell ref="B29:C29"/>
    <mergeCell ref="G29:H29"/>
    <mergeCell ref="B30:C30"/>
    <mergeCell ref="G30:H30"/>
    <mergeCell ref="B31:C31"/>
    <mergeCell ref="G31:H31"/>
    <mergeCell ref="B33:C33"/>
    <mergeCell ref="G33:H33"/>
    <mergeCell ref="B34:C34"/>
    <mergeCell ref="G34:H34"/>
    <mergeCell ref="G35:H35"/>
    <mergeCell ref="G25:H25"/>
    <mergeCell ref="B26:C26"/>
    <mergeCell ref="G26:H26"/>
    <mergeCell ref="B27:C27"/>
    <mergeCell ref="B28:C28"/>
    <mergeCell ref="G28:H28"/>
    <mergeCell ref="B24:C24"/>
    <mergeCell ref="G24:H24"/>
    <mergeCell ref="B18:C18"/>
    <mergeCell ref="G18:H18"/>
    <mergeCell ref="B19:C19"/>
    <mergeCell ref="G19:H19"/>
    <mergeCell ref="B20:C20"/>
    <mergeCell ref="G20:H20"/>
    <mergeCell ref="G21:H21"/>
    <mergeCell ref="B22:C22"/>
    <mergeCell ref="G22:H22"/>
    <mergeCell ref="B23:C23"/>
    <mergeCell ref="G23:H23"/>
    <mergeCell ref="B17:C17"/>
    <mergeCell ref="G17:H17"/>
    <mergeCell ref="B11:C11"/>
    <mergeCell ref="G11:H11"/>
    <mergeCell ref="B12:C12"/>
    <mergeCell ref="G12:H12"/>
    <mergeCell ref="B13:C13"/>
    <mergeCell ref="G13:H13"/>
    <mergeCell ref="B14:C14"/>
    <mergeCell ref="G14:H14"/>
    <mergeCell ref="B15:C15"/>
    <mergeCell ref="G15:H15"/>
    <mergeCell ref="B16:C16"/>
    <mergeCell ref="B9:C9"/>
    <mergeCell ref="G9:H9"/>
    <mergeCell ref="C1:I1"/>
    <mergeCell ref="C2:I2"/>
    <mergeCell ref="C3:I3"/>
    <mergeCell ref="C4:I4"/>
    <mergeCell ref="C6:J6"/>
  </mergeCells>
  <printOptions verticalCentered="1"/>
  <pageMargins left="0.78740157480314965" right="0" top="0.78740157480314965" bottom="0.59055118110236227" header="0" footer="0"/>
  <pageSetup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opLeftCell="A79" workbookViewId="0">
      <selection activeCell="F12" sqref="F12:F15"/>
    </sheetView>
  </sheetViews>
  <sheetFormatPr baseColWidth="10" defaultRowHeight="15.95" customHeight="1"/>
  <cols>
    <col min="1" max="1" width="2.85546875" style="436" customWidth="1"/>
    <col min="2" max="2" width="7.5703125" style="436" customWidth="1"/>
    <col min="3" max="3" width="33.42578125" style="436" customWidth="1"/>
    <col min="4" max="4" width="24" style="436" customWidth="1"/>
    <col min="5" max="5" width="14.5703125" style="492" customWidth="1"/>
    <col min="6" max="6" width="34.7109375" style="436" customWidth="1"/>
    <col min="7" max="7" width="2.28515625" style="436" customWidth="1"/>
    <col min="8" max="8" width="6" style="436" customWidth="1"/>
    <col min="9" max="9" width="6.42578125" style="436" customWidth="1"/>
    <col min="10" max="16384" width="11.42578125" style="436"/>
  </cols>
  <sheetData>
    <row r="1" spans="1:5" ht="12.75">
      <c r="C1" s="437" t="s">
        <v>421</v>
      </c>
      <c r="E1" s="438"/>
    </row>
    <row r="2" spans="1:5" ht="12.75">
      <c r="E2" s="438"/>
    </row>
    <row r="3" spans="1:5" ht="12.75">
      <c r="C3" s="439" t="s">
        <v>474</v>
      </c>
      <c r="D3" s="440"/>
      <c r="E3" s="438"/>
    </row>
    <row r="4" spans="1:5" ht="12.75">
      <c r="E4" s="438"/>
    </row>
    <row r="5" spans="1:5" s="442" customFormat="1" ht="12.75">
      <c r="A5" s="441" t="s">
        <v>422</v>
      </c>
      <c r="B5" s="441"/>
      <c r="C5" s="441"/>
      <c r="E5" s="443"/>
    </row>
    <row r="6" spans="1:5" ht="12.75">
      <c r="E6" s="438"/>
    </row>
    <row r="7" spans="1:5" ht="12.75">
      <c r="B7" s="439" t="s">
        <v>423</v>
      </c>
      <c r="E7" s="438"/>
    </row>
    <row r="8" spans="1:5" ht="12.75">
      <c r="B8" s="439" t="s">
        <v>424</v>
      </c>
      <c r="C8" s="439"/>
      <c r="E8" s="438"/>
    </row>
    <row r="9" spans="1:5" ht="12.75">
      <c r="B9" s="437" t="s">
        <v>425</v>
      </c>
      <c r="C9" s="437"/>
      <c r="D9" s="437"/>
      <c r="E9" s="438"/>
    </row>
    <row r="10" spans="1:5" ht="12.75">
      <c r="C10" s="444" t="s">
        <v>426</v>
      </c>
      <c r="D10" s="445" t="s">
        <v>427</v>
      </c>
      <c r="E10" s="446" t="s">
        <v>428</v>
      </c>
    </row>
    <row r="11" spans="1:5" ht="12.75">
      <c r="C11" s="447" t="s">
        <v>429</v>
      </c>
      <c r="D11" s="448"/>
      <c r="E11" s="449">
        <v>2868</v>
      </c>
    </row>
    <row r="12" spans="1:5" ht="12.75">
      <c r="C12" s="437"/>
      <c r="D12" s="437" t="s">
        <v>430</v>
      </c>
      <c r="E12" s="450">
        <f>SUM(E11:E11)</f>
        <v>2868</v>
      </c>
    </row>
    <row r="13" spans="1:5" ht="12.75">
      <c r="B13" s="439"/>
      <c r="C13" s="439"/>
      <c r="E13" s="438"/>
    </row>
    <row r="14" spans="1:5" ht="12.75">
      <c r="B14" s="437" t="s">
        <v>431</v>
      </c>
      <c r="C14" s="437"/>
      <c r="D14" s="437"/>
      <c r="E14" s="438"/>
    </row>
    <row r="15" spans="1:5" ht="12.75">
      <c r="C15" s="444" t="s">
        <v>426</v>
      </c>
      <c r="D15" s="445" t="s">
        <v>427</v>
      </c>
      <c r="E15" s="446" t="s">
        <v>428</v>
      </c>
    </row>
    <row r="16" spans="1:5" ht="12.75">
      <c r="B16" s="451"/>
      <c r="C16" s="447" t="s">
        <v>432</v>
      </c>
      <c r="D16" s="448" t="s">
        <v>433</v>
      </c>
      <c r="E16" s="449">
        <v>251591</v>
      </c>
    </row>
    <row r="17" spans="1:7" ht="12.75">
      <c r="C17" s="437"/>
      <c r="D17" s="437" t="s">
        <v>430</v>
      </c>
      <c r="E17" s="450">
        <f>SUM(E16:E16)</f>
        <v>251591</v>
      </c>
    </row>
    <row r="18" spans="1:7" ht="12.75">
      <c r="B18" s="452"/>
      <c r="C18" s="453"/>
      <c r="D18" s="453"/>
      <c r="E18" s="454"/>
    </row>
    <row r="19" spans="1:7" s="493" customFormat="1" ht="12.75">
      <c r="A19" s="436"/>
      <c r="B19" s="437" t="s">
        <v>470</v>
      </c>
      <c r="C19" s="437"/>
      <c r="D19" s="437"/>
      <c r="E19" s="455"/>
      <c r="F19" s="437"/>
      <c r="G19" s="436"/>
    </row>
    <row r="20" spans="1:7" ht="12.75">
      <c r="C20" s="444" t="s">
        <v>434</v>
      </c>
      <c r="D20" s="445"/>
      <c r="E20" s="446" t="s">
        <v>428</v>
      </c>
    </row>
    <row r="21" spans="1:7" s="493" customFormat="1" ht="12.75">
      <c r="A21" s="436"/>
      <c r="B21" s="436"/>
      <c r="C21" s="456" t="s">
        <v>435</v>
      </c>
      <c r="D21" s="457"/>
      <c r="E21" s="458">
        <v>1622142</v>
      </c>
      <c r="F21" s="436"/>
      <c r="G21" s="436"/>
    </row>
    <row r="22" spans="1:7" s="493" customFormat="1" ht="12.75">
      <c r="A22" s="436"/>
      <c r="B22" s="436"/>
      <c r="C22" s="459" t="s">
        <v>436</v>
      </c>
      <c r="D22" s="460"/>
      <c r="E22" s="461">
        <v>1950000</v>
      </c>
      <c r="F22" s="436"/>
      <c r="G22" s="436"/>
    </row>
    <row r="23" spans="1:7" s="493" customFormat="1" ht="12.75">
      <c r="A23" s="436"/>
      <c r="B23" s="436"/>
      <c r="C23" s="436"/>
      <c r="D23" s="437" t="s">
        <v>430</v>
      </c>
      <c r="E23" s="450">
        <f>SUM(E21:E22)</f>
        <v>3572142</v>
      </c>
      <c r="F23" s="436"/>
      <c r="G23" s="436"/>
    </row>
    <row r="24" spans="1:7" s="462" customFormat="1" ht="12.75">
      <c r="C24" s="463"/>
      <c r="D24" s="463"/>
      <c r="E24" s="463"/>
      <c r="F24" s="463"/>
    </row>
    <row r="25" spans="1:7" s="493" customFormat="1" ht="12.75">
      <c r="A25" s="436"/>
      <c r="B25" s="436" t="s">
        <v>437</v>
      </c>
      <c r="C25" s="436"/>
      <c r="D25" s="436"/>
      <c r="E25" s="438"/>
      <c r="F25" s="436"/>
      <c r="G25" s="436"/>
    </row>
    <row r="26" spans="1:7" s="493" customFormat="1" ht="12.75">
      <c r="A26" s="436"/>
      <c r="B26" s="436"/>
      <c r="C26" s="444" t="s">
        <v>434</v>
      </c>
      <c r="D26" s="445"/>
      <c r="E26" s="446" t="s">
        <v>428</v>
      </c>
      <c r="F26" s="436"/>
      <c r="G26" s="436"/>
    </row>
    <row r="27" spans="1:7" s="493" customFormat="1" ht="12.75">
      <c r="A27" s="436"/>
      <c r="B27" s="436"/>
      <c r="C27" s="456" t="s">
        <v>438</v>
      </c>
      <c r="D27" s="457"/>
      <c r="E27" s="458">
        <v>2000</v>
      </c>
      <c r="F27" s="436"/>
      <c r="G27" s="436"/>
    </row>
    <row r="28" spans="1:7" s="493" customFormat="1" ht="12.75">
      <c r="A28" s="436"/>
      <c r="B28" s="436"/>
      <c r="C28" s="459" t="s">
        <v>439</v>
      </c>
      <c r="D28" s="464"/>
      <c r="E28" s="461">
        <v>3142</v>
      </c>
      <c r="F28" s="436"/>
      <c r="G28" s="436"/>
    </row>
    <row r="29" spans="1:7" s="493" customFormat="1" ht="12.75">
      <c r="A29" s="436"/>
      <c r="B29" s="436"/>
      <c r="C29" s="436"/>
      <c r="D29" s="437" t="s">
        <v>430</v>
      </c>
      <c r="E29" s="450">
        <f>SUM(E27:E28)</f>
        <v>5142</v>
      </c>
      <c r="F29" s="436"/>
      <c r="G29" s="436"/>
    </row>
    <row r="30" spans="1:7" s="493" customFormat="1" ht="12.75">
      <c r="A30" s="436"/>
      <c r="B30" s="436"/>
      <c r="C30" s="436"/>
      <c r="D30" s="436"/>
      <c r="E30" s="438"/>
      <c r="F30" s="436"/>
      <c r="G30" s="436"/>
    </row>
    <row r="31" spans="1:7" s="493" customFormat="1" ht="12.75">
      <c r="A31" s="436"/>
      <c r="B31" s="439" t="s">
        <v>440</v>
      </c>
      <c r="C31" s="439"/>
      <c r="D31" s="436"/>
      <c r="E31" s="438"/>
      <c r="F31" s="436"/>
      <c r="G31" s="436"/>
    </row>
    <row r="32" spans="1:7" s="494" customFormat="1" ht="12.75">
      <c r="A32" s="436"/>
      <c r="B32" s="586" t="s">
        <v>471</v>
      </c>
      <c r="C32" s="586"/>
      <c r="D32" s="586"/>
      <c r="E32" s="586"/>
      <c r="F32" s="586"/>
      <c r="G32" s="436"/>
    </row>
    <row r="33" spans="1:11" ht="12.75">
      <c r="C33" s="444" t="s">
        <v>434</v>
      </c>
      <c r="D33" s="445"/>
      <c r="E33" s="446" t="s">
        <v>428</v>
      </c>
    </row>
    <row r="34" spans="1:11" s="494" customFormat="1" ht="12.75">
      <c r="A34" s="436"/>
      <c r="B34" s="436"/>
      <c r="C34" s="465" t="s">
        <v>441</v>
      </c>
      <c r="D34" s="466"/>
      <c r="E34" s="467"/>
      <c r="F34" s="436"/>
      <c r="G34" s="436"/>
    </row>
    <row r="35" spans="1:11" s="494" customFormat="1" ht="12.75">
      <c r="A35" s="436"/>
      <c r="B35" s="436"/>
      <c r="C35" s="468" t="s">
        <v>442</v>
      </c>
      <c r="D35" s="464"/>
      <c r="E35" s="461">
        <v>23476039</v>
      </c>
      <c r="F35" s="436"/>
      <c r="G35" s="436"/>
    </row>
    <row r="36" spans="1:11" s="494" customFormat="1" ht="12.75">
      <c r="A36" s="436"/>
      <c r="B36" s="436"/>
      <c r="C36" s="469" t="s">
        <v>443</v>
      </c>
      <c r="D36" s="453"/>
      <c r="E36" s="458"/>
      <c r="F36" s="436"/>
      <c r="G36" s="436"/>
    </row>
    <row r="37" spans="1:11" s="494" customFormat="1" ht="12.75">
      <c r="A37" s="436"/>
      <c r="B37" s="436"/>
      <c r="C37" s="456" t="s">
        <v>444</v>
      </c>
      <c r="D37" s="453"/>
      <c r="E37" s="458">
        <v>10977063</v>
      </c>
      <c r="F37" s="436"/>
      <c r="G37" s="436"/>
    </row>
    <row r="38" spans="1:11" s="494" customFormat="1" ht="12.75">
      <c r="A38" s="436"/>
      <c r="B38" s="436"/>
      <c r="C38" s="459" t="s">
        <v>445</v>
      </c>
      <c r="D38" s="464"/>
      <c r="E38" s="461">
        <v>343778</v>
      </c>
      <c r="F38" s="436"/>
      <c r="G38" s="436"/>
    </row>
    <row r="39" spans="1:11" s="494" customFormat="1" ht="12.75">
      <c r="A39" s="436"/>
      <c r="B39" s="436"/>
      <c r="C39" s="469" t="s">
        <v>446</v>
      </c>
      <c r="D39" s="453"/>
      <c r="E39" s="458"/>
      <c r="F39" s="436"/>
      <c r="G39" s="436"/>
    </row>
    <row r="40" spans="1:11" s="494" customFormat="1" ht="18.75">
      <c r="A40" s="436"/>
      <c r="B40" s="436"/>
      <c r="C40" s="459" t="s">
        <v>446</v>
      </c>
      <c r="D40" s="464"/>
      <c r="E40" s="461">
        <v>11217655</v>
      </c>
      <c r="F40" s="436"/>
      <c r="G40" s="436"/>
      <c r="K40" s="677" t="s">
        <v>475</v>
      </c>
    </row>
    <row r="41" spans="1:11" s="494" customFormat="1" ht="12.75">
      <c r="A41" s="436"/>
      <c r="B41" s="436"/>
      <c r="C41" s="465" t="s">
        <v>447</v>
      </c>
      <c r="D41" s="466"/>
      <c r="E41" s="467"/>
      <c r="F41" s="436"/>
      <c r="G41" s="436"/>
    </row>
    <row r="42" spans="1:11" s="494" customFormat="1" ht="12.75">
      <c r="A42" s="436"/>
      <c r="B42" s="436"/>
      <c r="C42" s="459" t="s">
        <v>447</v>
      </c>
      <c r="D42" s="464"/>
      <c r="E42" s="461">
        <f>+[1]ajusfin!D38</f>
        <v>0</v>
      </c>
      <c r="F42" s="436"/>
      <c r="G42" s="436"/>
    </row>
    <row r="43" spans="1:11" s="494" customFormat="1" ht="12.75">
      <c r="A43" s="436"/>
      <c r="B43" s="436"/>
      <c r="C43" s="436"/>
      <c r="D43" s="437" t="s">
        <v>430</v>
      </c>
      <c r="E43" s="450">
        <f>SUM(E35:E42)</f>
        <v>46014535</v>
      </c>
      <c r="F43" s="470"/>
      <c r="G43" s="436"/>
    </row>
    <row r="44" spans="1:11" s="494" customFormat="1" ht="12.75">
      <c r="A44" s="436"/>
      <c r="B44" s="436"/>
      <c r="C44" s="436"/>
      <c r="D44" s="436"/>
      <c r="E44" s="438"/>
      <c r="F44" s="436"/>
      <c r="G44" s="436"/>
    </row>
    <row r="45" spans="1:11" ht="12.75">
      <c r="B45" s="439" t="s">
        <v>7</v>
      </c>
      <c r="E45" s="438"/>
    </row>
    <row r="46" spans="1:11" ht="12.75">
      <c r="B46" s="439" t="s">
        <v>448</v>
      </c>
      <c r="C46" s="439"/>
      <c r="E46" s="438"/>
    </row>
    <row r="47" spans="1:11" ht="12.75">
      <c r="B47" s="439" t="s">
        <v>449</v>
      </c>
      <c r="C47" s="439"/>
      <c r="E47" s="438"/>
    </row>
    <row r="48" spans="1:11" s="494" customFormat="1" ht="32.25" customHeight="1">
      <c r="A48" s="436"/>
      <c r="B48" s="437" t="s">
        <v>472</v>
      </c>
      <c r="C48" s="437"/>
      <c r="D48" s="437"/>
      <c r="E48" s="437"/>
      <c r="F48" s="437"/>
      <c r="G48" s="436"/>
    </row>
    <row r="49" spans="1:7" s="494" customFormat="1" ht="12.75">
      <c r="A49" s="436"/>
      <c r="B49" s="436"/>
      <c r="C49" s="471" t="s">
        <v>434</v>
      </c>
      <c r="D49" s="466"/>
      <c r="E49" s="472" t="s">
        <v>428</v>
      </c>
      <c r="F49" s="436"/>
      <c r="G49" s="436"/>
    </row>
    <row r="50" spans="1:7" s="494" customFormat="1" ht="12.75">
      <c r="A50" s="436"/>
      <c r="B50" s="436"/>
      <c r="C50" s="456" t="s">
        <v>450</v>
      </c>
      <c r="D50" s="453"/>
      <c r="E50" s="458">
        <v>1290206.43</v>
      </c>
      <c r="F50" s="436"/>
      <c r="G50" s="436"/>
    </row>
    <row r="51" spans="1:7" s="494" customFormat="1" ht="12.75">
      <c r="A51" s="436"/>
      <c r="B51" s="436"/>
      <c r="C51" s="456" t="s">
        <v>451</v>
      </c>
      <c r="D51" s="453"/>
      <c r="E51" s="458">
        <v>2268</v>
      </c>
      <c r="F51" s="436"/>
      <c r="G51" s="436"/>
    </row>
    <row r="52" spans="1:7" s="494" customFormat="1" ht="12.75">
      <c r="A52" s="436"/>
      <c r="B52" s="436"/>
      <c r="C52" s="473" t="s">
        <v>439</v>
      </c>
      <c r="D52" s="453"/>
      <c r="E52" s="458">
        <v>25694</v>
      </c>
      <c r="F52" s="436"/>
      <c r="G52" s="436"/>
    </row>
    <row r="53" spans="1:7" s="494" customFormat="1" ht="12.75">
      <c r="A53" s="436"/>
      <c r="B53" s="436"/>
      <c r="C53" s="456" t="s">
        <v>452</v>
      </c>
      <c r="D53" s="453"/>
      <c r="E53" s="474">
        <v>80260</v>
      </c>
      <c r="F53" s="436"/>
      <c r="G53" s="436"/>
    </row>
    <row r="54" spans="1:7" s="494" customFormat="1" ht="12.75">
      <c r="A54" s="436"/>
      <c r="B54" s="436"/>
      <c r="C54" s="456" t="s">
        <v>453</v>
      </c>
      <c r="D54" s="453"/>
      <c r="E54" s="474">
        <v>1107</v>
      </c>
      <c r="F54" s="436"/>
      <c r="G54" s="436"/>
    </row>
    <row r="55" spans="1:7" s="494" customFormat="1" ht="12.75">
      <c r="A55" s="436"/>
      <c r="B55" s="436"/>
      <c r="C55" s="456" t="s">
        <v>473</v>
      </c>
      <c r="D55" s="453"/>
      <c r="E55" s="474">
        <v>35000</v>
      </c>
      <c r="F55" s="436"/>
      <c r="G55" s="436"/>
    </row>
    <row r="56" spans="1:7" ht="12.75">
      <c r="C56" s="459" t="s">
        <v>436</v>
      </c>
      <c r="D56" s="475"/>
      <c r="E56" s="476">
        <v>1950000</v>
      </c>
    </row>
    <row r="57" spans="1:7" s="494" customFormat="1" ht="12.75">
      <c r="A57" s="436"/>
      <c r="B57" s="436"/>
      <c r="C57" s="436"/>
      <c r="D57" s="437" t="s">
        <v>430</v>
      </c>
      <c r="E57" s="450">
        <f>SUM(E50:E56)</f>
        <v>3384535.4299999997</v>
      </c>
      <c r="F57" s="436"/>
      <c r="G57" s="436"/>
    </row>
    <row r="58" spans="1:7" s="494" customFormat="1" ht="12.75">
      <c r="A58" s="436"/>
      <c r="B58" s="436"/>
      <c r="C58" s="436"/>
      <c r="D58" s="437"/>
      <c r="E58" s="450"/>
      <c r="F58" s="436"/>
      <c r="G58" s="436"/>
    </row>
    <row r="59" spans="1:7" s="462" customFormat="1" ht="12.75">
      <c r="B59" s="477"/>
      <c r="C59" s="477"/>
      <c r="D59" s="477"/>
      <c r="E59" s="477"/>
      <c r="F59" s="477"/>
    </row>
    <row r="60" spans="1:7" ht="12.75">
      <c r="B60" s="439" t="s">
        <v>454</v>
      </c>
      <c r="E60" s="438"/>
    </row>
    <row r="61" spans="1:7" s="494" customFormat="1" ht="29.25" customHeight="1">
      <c r="A61" s="436"/>
      <c r="B61" s="582" t="s">
        <v>455</v>
      </c>
      <c r="C61" s="582"/>
      <c r="D61" s="582"/>
      <c r="E61" s="582"/>
      <c r="F61" s="582"/>
      <c r="G61" s="436"/>
    </row>
    <row r="62" spans="1:7" ht="12.75">
      <c r="C62" s="478" t="s">
        <v>456</v>
      </c>
      <c r="D62" s="479"/>
      <c r="E62" s="480" t="s">
        <v>428</v>
      </c>
    </row>
    <row r="63" spans="1:7" ht="12.75">
      <c r="C63" s="481" t="s">
        <v>454</v>
      </c>
      <c r="D63" s="466"/>
      <c r="E63" s="482">
        <v>46014534</v>
      </c>
    </row>
    <row r="64" spans="1:7" ht="12.75">
      <c r="C64" s="483" t="s">
        <v>457</v>
      </c>
      <c r="D64" s="484"/>
      <c r="E64" s="485">
        <v>-171917</v>
      </c>
    </row>
    <row r="65" spans="1:6" ht="12.75">
      <c r="C65" s="468" t="s">
        <v>458</v>
      </c>
      <c r="D65" s="486"/>
      <c r="E65" s="487">
        <v>619125</v>
      </c>
    </row>
    <row r="66" spans="1:6" ht="12.75">
      <c r="C66" s="488"/>
      <c r="D66" s="437" t="s">
        <v>430</v>
      </c>
      <c r="E66" s="450">
        <f>SUM(E63:E65)</f>
        <v>46461742</v>
      </c>
    </row>
    <row r="67" spans="1:6" ht="12.75">
      <c r="E67" s="438"/>
    </row>
    <row r="68" spans="1:6" ht="12.75">
      <c r="E68" s="438"/>
    </row>
    <row r="69" spans="1:6" ht="12.75">
      <c r="A69" s="439" t="s">
        <v>459</v>
      </c>
      <c r="B69" s="439"/>
      <c r="C69" s="439"/>
      <c r="E69" s="438"/>
    </row>
    <row r="70" spans="1:6" ht="28.5" customHeight="1">
      <c r="B70" s="583" t="s">
        <v>460</v>
      </c>
      <c r="C70" s="583"/>
      <c r="D70" s="583"/>
      <c r="E70" s="583"/>
      <c r="F70" s="583"/>
    </row>
    <row r="71" spans="1:6" ht="12.75">
      <c r="C71" s="471" t="s">
        <v>77</v>
      </c>
      <c r="D71" s="466"/>
      <c r="E71" s="472" t="s">
        <v>428</v>
      </c>
    </row>
    <row r="72" spans="1:6" ht="12.75">
      <c r="C72" s="489" t="s">
        <v>461</v>
      </c>
      <c r="D72" s="490"/>
      <c r="E72" s="482">
        <v>2818017</v>
      </c>
    </row>
    <row r="73" spans="1:6" ht="12.75">
      <c r="C73" s="483" t="s">
        <v>462</v>
      </c>
      <c r="D73" s="484"/>
      <c r="E73" s="485">
        <v>286</v>
      </c>
    </row>
    <row r="74" spans="1:6" ht="12.75">
      <c r="C74" s="468" t="s">
        <v>463</v>
      </c>
      <c r="D74" s="486"/>
      <c r="E74" s="487">
        <v>28637165</v>
      </c>
    </row>
    <row r="75" spans="1:6" ht="12.75">
      <c r="D75" s="437" t="s">
        <v>430</v>
      </c>
      <c r="E75" s="491">
        <f>SUM(E72:E74)</f>
        <v>31455468</v>
      </c>
    </row>
    <row r="76" spans="1:6" ht="12.75">
      <c r="E76" s="438"/>
    </row>
    <row r="77" spans="1:6" ht="12.75">
      <c r="E77" s="438"/>
    </row>
    <row r="78" spans="1:6" ht="12.75">
      <c r="E78" s="438"/>
    </row>
    <row r="79" spans="1:6" ht="12.75">
      <c r="E79" s="438"/>
    </row>
    <row r="80" spans="1:6" ht="12.75">
      <c r="E80" s="438"/>
    </row>
    <row r="81" spans="1:6" ht="33" customHeight="1">
      <c r="B81" s="584" t="s">
        <v>464</v>
      </c>
      <c r="C81" s="584"/>
      <c r="D81" s="584"/>
      <c r="E81" s="584"/>
      <c r="F81" s="584"/>
    </row>
    <row r="82" spans="1:6" ht="12.75">
      <c r="C82" s="471" t="s">
        <v>77</v>
      </c>
      <c r="D82" s="466"/>
      <c r="E82" s="472" t="s">
        <v>428</v>
      </c>
    </row>
    <row r="83" spans="1:6" ht="12.75">
      <c r="C83" s="489" t="s">
        <v>465</v>
      </c>
      <c r="D83" s="490"/>
      <c r="E83" s="482">
        <v>28682641</v>
      </c>
    </row>
    <row r="84" spans="1:6" ht="12.75">
      <c r="C84" s="483" t="s">
        <v>466</v>
      </c>
      <c r="D84" s="453"/>
      <c r="E84" s="485">
        <v>955501</v>
      </c>
    </row>
    <row r="85" spans="1:6" ht="12.75">
      <c r="C85" s="468" t="s">
        <v>467</v>
      </c>
      <c r="D85" s="486"/>
      <c r="E85" s="487">
        <v>1989243</v>
      </c>
    </row>
    <row r="86" spans="1:6" ht="12.75">
      <c r="D86" s="437" t="s">
        <v>430</v>
      </c>
      <c r="E86" s="450">
        <f>SUM(E83:E85)</f>
        <v>31627385</v>
      </c>
    </row>
    <row r="87" spans="1:6" ht="12.75">
      <c r="E87" s="438"/>
    </row>
    <row r="88" spans="1:6" ht="12.75">
      <c r="E88" s="438"/>
    </row>
    <row r="89" spans="1:6" ht="12.75">
      <c r="A89" s="439" t="s">
        <v>468</v>
      </c>
      <c r="B89" s="439"/>
      <c r="C89" s="439"/>
      <c r="D89" s="439"/>
      <c r="E89" s="438"/>
    </row>
    <row r="90" spans="1:6" ht="26.25" customHeight="1">
      <c r="B90" s="585" t="s">
        <v>469</v>
      </c>
      <c r="C90" s="585"/>
      <c r="D90" s="585"/>
      <c r="E90" s="585"/>
      <c r="F90" s="585"/>
    </row>
    <row r="91" spans="1:6" ht="12.75">
      <c r="C91" s="478" t="s">
        <v>456</v>
      </c>
      <c r="D91" s="479"/>
      <c r="E91" s="480" t="s">
        <v>428</v>
      </c>
    </row>
    <row r="92" spans="1:6" ht="12.75">
      <c r="C92" s="481" t="s">
        <v>454</v>
      </c>
      <c r="D92" s="466"/>
      <c r="E92" s="482">
        <v>46014534</v>
      </c>
    </row>
    <row r="93" spans="1:6" ht="12.75">
      <c r="C93" s="483" t="s">
        <v>457</v>
      </c>
      <c r="D93" s="484"/>
      <c r="E93" s="485">
        <v>-171918</v>
      </c>
    </row>
    <row r="94" spans="1:6" ht="12.75">
      <c r="C94" s="468" t="s">
        <v>458</v>
      </c>
      <c r="D94" s="486"/>
      <c r="E94" s="487">
        <v>619126</v>
      </c>
    </row>
    <row r="95" spans="1:6" ht="12.75">
      <c r="C95" s="488"/>
      <c r="D95" s="437" t="s">
        <v>430</v>
      </c>
      <c r="E95" s="450">
        <f>SUM(E92:E94)</f>
        <v>46461742</v>
      </c>
    </row>
    <row r="96" spans="1:6" ht="12.75">
      <c r="E96" s="438"/>
    </row>
    <row r="97" ht="12.75"/>
    <row r="98" ht="12.75"/>
  </sheetData>
  <mergeCells count="5">
    <mergeCell ref="B61:F61"/>
    <mergeCell ref="B70:F70"/>
    <mergeCell ref="B81:F81"/>
    <mergeCell ref="B90:F90"/>
    <mergeCell ref="B32:F32"/>
  </mergeCells>
  <printOptions verticalCentered="1"/>
  <pageMargins left="1.3385826771653544" right="1.3385826771653544" top="0" bottom="0" header="0" footer="0"/>
  <pageSetup scale="6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111" zoomScaleNormal="111" workbookViewId="0">
      <selection activeCell="D62" sqref="D62"/>
    </sheetView>
  </sheetViews>
  <sheetFormatPr baseColWidth="10" defaultRowHeight="11.25"/>
  <cols>
    <col min="1" max="1" width="1.140625" style="259" customWidth="1"/>
    <col min="2" max="3" width="3.7109375" style="260" customWidth="1"/>
    <col min="4" max="4" width="46.42578125" style="260" customWidth="1"/>
    <col min="5" max="10" width="15.7109375" style="260" customWidth="1"/>
    <col min="11" max="11" width="2" style="259" customWidth="1"/>
    <col min="12" max="16384" width="11.42578125" style="260"/>
  </cols>
  <sheetData>
    <row r="1" spans="1:10" s="259" customFormat="1">
      <c r="D1" s="406"/>
    </row>
    <row r="2" spans="1:10" s="407" customFormat="1">
      <c r="B2" s="599" t="s">
        <v>193</v>
      </c>
      <c r="C2" s="600"/>
      <c r="D2" s="600"/>
      <c r="E2" s="600"/>
      <c r="F2" s="600"/>
      <c r="G2" s="600"/>
      <c r="H2" s="600"/>
      <c r="I2" s="600"/>
      <c r="J2" s="601"/>
    </row>
    <row r="3" spans="1:10" s="407" customFormat="1">
      <c r="B3" s="602" t="s">
        <v>409</v>
      </c>
      <c r="C3" s="603"/>
      <c r="D3" s="603"/>
      <c r="E3" s="603"/>
      <c r="F3" s="603"/>
      <c r="G3" s="603"/>
      <c r="H3" s="603"/>
      <c r="I3" s="603"/>
      <c r="J3" s="604"/>
    </row>
    <row r="4" spans="1:10" s="407" customFormat="1">
      <c r="B4" s="602" t="s">
        <v>214</v>
      </c>
      <c r="C4" s="603"/>
      <c r="D4" s="603"/>
      <c r="E4" s="603"/>
      <c r="F4" s="603"/>
      <c r="G4" s="603"/>
      <c r="H4" s="603"/>
      <c r="I4" s="603"/>
      <c r="J4" s="604"/>
    </row>
    <row r="5" spans="1:10" s="407" customFormat="1">
      <c r="B5" s="605" t="s">
        <v>215</v>
      </c>
      <c r="C5" s="606"/>
      <c r="D5" s="606"/>
      <c r="E5" s="606"/>
      <c r="F5" s="606"/>
      <c r="G5" s="606"/>
      <c r="H5" s="606"/>
      <c r="I5" s="606"/>
      <c r="J5" s="607"/>
    </row>
    <row r="6" spans="1:10" s="259" customFormat="1">
      <c r="A6" s="261"/>
      <c r="B6" s="261"/>
      <c r="C6" s="261"/>
      <c r="D6" s="261"/>
      <c r="F6" s="262"/>
      <c r="G6" s="262"/>
      <c r="H6" s="262"/>
      <c r="I6" s="262"/>
      <c r="J6" s="262"/>
    </row>
    <row r="7" spans="1:10" ht="12" customHeight="1">
      <c r="A7" s="263"/>
      <c r="B7" s="598" t="s">
        <v>216</v>
      </c>
      <c r="C7" s="598"/>
      <c r="D7" s="598"/>
      <c r="E7" s="598" t="s">
        <v>217</v>
      </c>
      <c r="F7" s="598"/>
      <c r="G7" s="598"/>
      <c r="H7" s="598"/>
      <c r="I7" s="598"/>
      <c r="J7" s="597" t="s">
        <v>218</v>
      </c>
    </row>
    <row r="8" spans="1:10" ht="22.5">
      <c r="A8" s="261"/>
      <c r="B8" s="598"/>
      <c r="C8" s="598"/>
      <c r="D8" s="598"/>
      <c r="E8" s="293" t="s">
        <v>219</v>
      </c>
      <c r="F8" s="294" t="s">
        <v>220</v>
      </c>
      <c r="G8" s="293" t="s">
        <v>221</v>
      </c>
      <c r="H8" s="293" t="s">
        <v>222</v>
      </c>
      <c r="I8" s="293" t="s">
        <v>223</v>
      </c>
      <c r="J8" s="597"/>
    </row>
    <row r="9" spans="1:10" ht="12" customHeight="1">
      <c r="A9" s="261"/>
      <c r="B9" s="598"/>
      <c r="C9" s="598"/>
      <c r="D9" s="598"/>
      <c r="E9" s="293" t="s">
        <v>224</v>
      </c>
      <c r="F9" s="293" t="s">
        <v>225</v>
      </c>
      <c r="G9" s="293" t="s">
        <v>226</v>
      </c>
      <c r="H9" s="293" t="s">
        <v>227</v>
      </c>
      <c r="I9" s="293" t="s">
        <v>228</v>
      </c>
      <c r="J9" s="293" t="s">
        <v>241</v>
      </c>
    </row>
    <row r="10" spans="1:10" ht="12" customHeight="1">
      <c r="A10" s="264"/>
      <c r="B10" s="265"/>
      <c r="C10" s="266"/>
      <c r="D10" s="267"/>
      <c r="E10" s="268"/>
      <c r="F10" s="269"/>
      <c r="G10" s="269"/>
      <c r="H10" s="269"/>
      <c r="I10" s="269"/>
      <c r="J10" s="269"/>
    </row>
    <row r="11" spans="1:10" ht="12" customHeight="1">
      <c r="A11" s="264"/>
      <c r="B11" s="594" t="s">
        <v>86</v>
      </c>
      <c r="C11" s="588"/>
      <c r="D11" s="589"/>
      <c r="E11" s="284">
        <v>0</v>
      </c>
      <c r="F11" s="284">
        <v>0</v>
      </c>
      <c r="G11" s="284">
        <f>+E11+F11</f>
        <v>0</v>
      </c>
      <c r="H11" s="284">
        <v>0</v>
      </c>
      <c r="I11" s="284">
        <v>0</v>
      </c>
      <c r="J11" s="284">
        <f>+I11-E11</f>
        <v>0</v>
      </c>
    </row>
    <row r="12" spans="1:10" ht="12" customHeight="1">
      <c r="A12" s="264"/>
      <c r="B12" s="594" t="s">
        <v>206</v>
      </c>
      <c r="C12" s="588"/>
      <c r="D12" s="589"/>
      <c r="E12" s="284">
        <v>0</v>
      </c>
      <c r="F12" s="284">
        <v>0</v>
      </c>
      <c r="G12" s="284">
        <f t="shared" ref="G12:G24" si="0">+E12+F12</f>
        <v>0</v>
      </c>
      <c r="H12" s="284">
        <v>0</v>
      </c>
      <c r="I12" s="284">
        <v>0</v>
      </c>
      <c r="J12" s="284">
        <f t="shared" ref="J12:J24" si="1">+I12-E12</f>
        <v>0</v>
      </c>
    </row>
    <row r="13" spans="1:10" ht="12" customHeight="1">
      <c r="A13" s="264"/>
      <c r="B13" s="594" t="s">
        <v>90</v>
      </c>
      <c r="C13" s="588"/>
      <c r="D13" s="589"/>
      <c r="E13" s="284">
        <v>0</v>
      </c>
      <c r="F13" s="284">
        <v>0</v>
      </c>
      <c r="G13" s="284">
        <f t="shared" si="0"/>
        <v>0</v>
      </c>
      <c r="H13" s="284">
        <v>0</v>
      </c>
      <c r="I13" s="284">
        <v>0</v>
      </c>
      <c r="J13" s="284">
        <f t="shared" si="1"/>
        <v>0</v>
      </c>
    </row>
    <row r="14" spans="1:10" ht="12" customHeight="1">
      <c r="A14" s="264"/>
      <c r="B14" s="594" t="s">
        <v>92</v>
      </c>
      <c r="C14" s="588"/>
      <c r="D14" s="589"/>
      <c r="E14" s="284">
        <v>0</v>
      </c>
      <c r="F14" s="284">
        <v>0</v>
      </c>
      <c r="G14" s="284">
        <f t="shared" si="0"/>
        <v>0</v>
      </c>
      <c r="H14" s="284">
        <v>0</v>
      </c>
      <c r="I14" s="284">
        <v>0</v>
      </c>
      <c r="J14" s="284">
        <f t="shared" si="1"/>
        <v>0</v>
      </c>
    </row>
    <row r="15" spans="1:10" ht="12" customHeight="1">
      <c r="A15" s="264"/>
      <c r="B15" s="594" t="s">
        <v>229</v>
      </c>
      <c r="C15" s="588"/>
      <c r="D15" s="589"/>
      <c r="E15" s="284">
        <f>+E16+E17</f>
        <v>0</v>
      </c>
      <c r="F15" s="284">
        <f>+F16+F17</f>
        <v>0</v>
      </c>
      <c r="G15" s="284">
        <f>+G16+G17</f>
        <v>0</v>
      </c>
      <c r="H15" s="284">
        <f>+H16+H17</f>
        <v>0</v>
      </c>
      <c r="I15" s="284">
        <f>+I16+I17</f>
        <v>0</v>
      </c>
      <c r="J15" s="284">
        <f t="shared" si="1"/>
        <v>0</v>
      </c>
    </row>
    <row r="16" spans="1:10" ht="12" customHeight="1">
      <c r="A16" s="264"/>
      <c r="B16" s="271"/>
      <c r="C16" s="588" t="s">
        <v>230</v>
      </c>
      <c r="D16" s="589"/>
      <c r="E16" s="284">
        <v>0</v>
      </c>
      <c r="F16" s="284">
        <v>0</v>
      </c>
      <c r="G16" s="284">
        <f t="shared" si="0"/>
        <v>0</v>
      </c>
      <c r="H16" s="284">
        <v>0</v>
      </c>
      <c r="I16" s="284">
        <v>0</v>
      </c>
      <c r="J16" s="284">
        <f t="shared" si="1"/>
        <v>0</v>
      </c>
    </row>
    <row r="17" spans="1:10" ht="12" customHeight="1">
      <c r="A17" s="264"/>
      <c r="B17" s="271"/>
      <c r="C17" s="588" t="s">
        <v>231</v>
      </c>
      <c r="D17" s="589"/>
      <c r="E17" s="284">
        <v>0</v>
      </c>
      <c r="F17" s="284">
        <v>0</v>
      </c>
      <c r="G17" s="284">
        <f t="shared" si="0"/>
        <v>0</v>
      </c>
      <c r="H17" s="284">
        <v>0</v>
      </c>
      <c r="I17" s="284">
        <v>0</v>
      </c>
      <c r="J17" s="284">
        <f t="shared" si="1"/>
        <v>0</v>
      </c>
    </row>
    <row r="18" spans="1:10" ht="12" customHeight="1">
      <c r="A18" s="264"/>
      <c r="B18" s="594" t="s">
        <v>232</v>
      </c>
      <c r="C18" s="588"/>
      <c r="D18" s="589"/>
      <c r="E18" s="284">
        <f>+E19+E20</f>
        <v>0</v>
      </c>
      <c r="F18" s="284">
        <f>+F19+F20</f>
        <v>0</v>
      </c>
      <c r="G18" s="284">
        <f t="shared" si="0"/>
        <v>0</v>
      </c>
      <c r="H18" s="284">
        <f>+H19+H20</f>
        <v>0</v>
      </c>
      <c r="I18" s="284">
        <f>+I19+I20</f>
        <v>0</v>
      </c>
      <c r="J18" s="284">
        <f t="shared" si="1"/>
        <v>0</v>
      </c>
    </row>
    <row r="19" spans="1:10" ht="12" customHeight="1">
      <c r="A19" s="264"/>
      <c r="B19" s="271"/>
      <c r="C19" s="588" t="s">
        <v>230</v>
      </c>
      <c r="D19" s="589"/>
      <c r="E19" s="284">
        <v>0</v>
      </c>
      <c r="F19" s="284">
        <v>0</v>
      </c>
      <c r="G19" s="284">
        <f t="shared" si="0"/>
        <v>0</v>
      </c>
      <c r="H19" s="284">
        <v>0</v>
      </c>
      <c r="I19" s="284">
        <v>0</v>
      </c>
      <c r="J19" s="284">
        <f t="shared" si="1"/>
        <v>0</v>
      </c>
    </row>
    <row r="20" spans="1:10" ht="12" customHeight="1">
      <c r="A20" s="264"/>
      <c r="B20" s="271"/>
      <c r="C20" s="588" t="s">
        <v>231</v>
      </c>
      <c r="D20" s="589"/>
      <c r="E20" s="284">
        <v>0</v>
      </c>
      <c r="F20" s="284">
        <v>0</v>
      </c>
      <c r="G20" s="284">
        <f t="shared" si="0"/>
        <v>0</v>
      </c>
      <c r="H20" s="284">
        <v>0</v>
      </c>
      <c r="I20" s="284">
        <v>0</v>
      </c>
      <c r="J20" s="284">
        <f t="shared" si="1"/>
        <v>0</v>
      </c>
    </row>
    <row r="21" spans="1:10" ht="12" customHeight="1">
      <c r="A21" s="264"/>
      <c r="B21" s="594" t="s">
        <v>233</v>
      </c>
      <c r="C21" s="588"/>
      <c r="D21" s="589"/>
      <c r="E21" s="284">
        <v>0</v>
      </c>
      <c r="F21" s="284">
        <v>0</v>
      </c>
      <c r="G21" s="284">
        <f t="shared" si="0"/>
        <v>0</v>
      </c>
      <c r="H21" s="284">
        <v>0</v>
      </c>
      <c r="I21" s="284">
        <v>0</v>
      </c>
      <c r="J21" s="284">
        <f t="shared" si="1"/>
        <v>0</v>
      </c>
    </row>
    <row r="22" spans="1:10" ht="12" customHeight="1">
      <c r="A22" s="264"/>
      <c r="B22" s="594" t="s">
        <v>103</v>
      </c>
      <c r="C22" s="588"/>
      <c r="D22" s="589"/>
      <c r="E22" s="284">
        <v>0</v>
      </c>
      <c r="F22" s="284">
        <v>0</v>
      </c>
      <c r="G22" s="284">
        <f>+E22+F22</f>
        <v>0</v>
      </c>
      <c r="H22" s="284">
        <v>0</v>
      </c>
      <c r="I22" s="284">
        <v>0</v>
      </c>
      <c r="J22" s="284">
        <f t="shared" si="1"/>
        <v>0</v>
      </c>
    </row>
    <row r="23" spans="1:10" ht="12" customHeight="1">
      <c r="A23" s="272"/>
      <c r="B23" s="594" t="s">
        <v>234</v>
      </c>
      <c r="C23" s="588"/>
      <c r="D23" s="589"/>
      <c r="E23" s="284">
        <v>26087000</v>
      </c>
      <c r="F23" s="284">
        <v>5368468</v>
      </c>
      <c r="G23" s="284">
        <f>+E23+F23</f>
        <v>31455468</v>
      </c>
      <c r="H23" s="284">
        <v>31455468</v>
      </c>
      <c r="I23" s="284">
        <v>29833325</v>
      </c>
      <c r="J23" s="284">
        <f>+I23-E23</f>
        <v>3746325</v>
      </c>
    </row>
    <row r="24" spans="1:10" ht="12" customHeight="1">
      <c r="A24" s="264"/>
      <c r="B24" s="594" t="s">
        <v>235</v>
      </c>
      <c r="C24" s="588"/>
      <c r="D24" s="589"/>
      <c r="E24" s="284">
        <v>0</v>
      </c>
      <c r="F24" s="284">
        <v>0</v>
      </c>
      <c r="G24" s="284">
        <f t="shared" si="0"/>
        <v>0</v>
      </c>
      <c r="H24" s="284">
        <v>0</v>
      </c>
      <c r="I24" s="284">
        <v>0</v>
      </c>
      <c r="J24" s="284">
        <f t="shared" si="1"/>
        <v>0</v>
      </c>
    </row>
    <row r="25" spans="1:10" ht="12" customHeight="1">
      <c r="A25" s="264"/>
      <c r="B25" s="273"/>
      <c r="C25" s="274"/>
      <c r="D25" s="275"/>
      <c r="E25" s="276"/>
      <c r="F25" s="277"/>
      <c r="G25" s="277"/>
      <c r="H25" s="277"/>
      <c r="I25" s="277"/>
      <c r="J25" s="277"/>
    </row>
    <row r="26" spans="1:10" ht="12" customHeight="1">
      <c r="A26" s="261"/>
      <c r="B26" s="278"/>
      <c r="C26" s="279"/>
      <c r="D26" s="280" t="s">
        <v>236</v>
      </c>
      <c r="E26" s="284">
        <f>SUM(E11+E12+E13+E14+E15+E18+E21+E22+E23+E24)</f>
        <v>26087000</v>
      </c>
      <c r="F26" s="284">
        <f>SUM(F11+F12+F13+F14+F15+F18+F21+F22+F23+F24)</f>
        <v>5368468</v>
      </c>
      <c r="G26" s="284">
        <f>SUM(G11+G12+G13+G14+G15+G18+G21+G22+G23+G24)</f>
        <v>31455468</v>
      </c>
      <c r="H26" s="284">
        <f>SUM(H11+H12+H13+H14+H15+H18+H21+H22+H23+H24)</f>
        <v>31455468</v>
      </c>
      <c r="I26" s="284">
        <f>SUM(I11+I12+I13+I14+I15+I18+I21+I22+I23+I24)</f>
        <v>29833325</v>
      </c>
      <c r="J26" s="595">
        <f>SUM(J11:J24)</f>
        <v>3746325</v>
      </c>
    </row>
    <row r="27" spans="1:10" ht="12" customHeight="1">
      <c r="A27" s="264"/>
      <c r="B27" s="281"/>
      <c r="C27" s="281"/>
      <c r="D27" s="281"/>
      <c r="E27" s="281"/>
      <c r="F27" s="281"/>
      <c r="G27" s="281"/>
      <c r="H27" s="592" t="s">
        <v>477</v>
      </c>
      <c r="I27" s="593"/>
      <c r="J27" s="596"/>
    </row>
    <row r="28" spans="1:10" ht="12" customHeight="1">
      <c r="A28" s="261"/>
      <c r="B28" s="261"/>
      <c r="C28" s="261"/>
      <c r="D28" s="261"/>
      <c r="E28" s="262"/>
      <c r="F28" s="262"/>
      <c r="G28" s="262"/>
      <c r="H28" s="262"/>
      <c r="I28" s="262"/>
      <c r="J28" s="262"/>
    </row>
    <row r="29" spans="1:10" ht="12" customHeight="1">
      <c r="A29" s="261"/>
      <c r="B29" s="597" t="s">
        <v>237</v>
      </c>
      <c r="C29" s="597"/>
      <c r="D29" s="597"/>
      <c r="E29" s="598" t="s">
        <v>217</v>
      </c>
      <c r="F29" s="598"/>
      <c r="G29" s="598"/>
      <c r="H29" s="598"/>
      <c r="I29" s="598"/>
      <c r="J29" s="597" t="s">
        <v>218</v>
      </c>
    </row>
    <row r="30" spans="1:10" ht="22.5">
      <c r="A30" s="261"/>
      <c r="B30" s="597"/>
      <c r="C30" s="597"/>
      <c r="D30" s="597"/>
      <c r="E30" s="293" t="s">
        <v>219</v>
      </c>
      <c r="F30" s="294" t="s">
        <v>220</v>
      </c>
      <c r="G30" s="293" t="s">
        <v>221</v>
      </c>
      <c r="H30" s="293" t="s">
        <v>222</v>
      </c>
      <c r="I30" s="293" t="s">
        <v>223</v>
      </c>
      <c r="J30" s="597"/>
    </row>
    <row r="31" spans="1:10" ht="12" customHeight="1">
      <c r="A31" s="261"/>
      <c r="B31" s="597"/>
      <c r="C31" s="597"/>
      <c r="D31" s="597"/>
      <c r="E31" s="293" t="s">
        <v>224</v>
      </c>
      <c r="F31" s="293" t="s">
        <v>225</v>
      </c>
      <c r="G31" s="293" t="s">
        <v>226</v>
      </c>
      <c r="H31" s="293" t="s">
        <v>227</v>
      </c>
      <c r="I31" s="293" t="s">
        <v>228</v>
      </c>
      <c r="J31" s="293" t="s">
        <v>241</v>
      </c>
    </row>
    <row r="32" spans="1:10" ht="12" customHeight="1">
      <c r="A32" s="264"/>
      <c r="B32" s="265"/>
      <c r="C32" s="266"/>
      <c r="D32" s="267"/>
      <c r="E32" s="269"/>
      <c r="F32" s="269"/>
      <c r="G32" s="269"/>
      <c r="H32" s="269"/>
      <c r="I32" s="269"/>
      <c r="J32" s="269"/>
    </row>
    <row r="33" spans="1:11" ht="12" customHeight="1">
      <c r="A33" s="264"/>
      <c r="B33" s="282" t="s">
        <v>238</v>
      </c>
      <c r="C33" s="283"/>
      <c r="D33" s="295"/>
      <c r="E33" s="299">
        <f>+E34+E35+E36+E37+E40+E43+E44</f>
        <v>0</v>
      </c>
      <c r="F33" s="299">
        <f t="shared" ref="F33:J33" si="2">+F34+F35+F36+F37+F40+F43+F44</f>
        <v>0</v>
      </c>
      <c r="G33" s="299">
        <f t="shared" si="2"/>
        <v>0</v>
      </c>
      <c r="H33" s="299">
        <f t="shared" si="2"/>
        <v>0</v>
      </c>
      <c r="I33" s="299">
        <f t="shared" si="2"/>
        <v>0</v>
      </c>
      <c r="J33" s="299">
        <f t="shared" si="2"/>
        <v>0</v>
      </c>
    </row>
    <row r="34" spans="1:11" ht="12" customHeight="1">
      <c r="A34" s="264"/>
      <c r="B34" s="271"/>
      <c r="C34" s="588" t="s">
        <v>86</v>
      </c>
      <c r="D34" s="589"/>
      <c r="E34" s="284">
        <v>0</v>
      </c>
      <c r="F34" s="284">
        <v>0</v>
      </c>
      <c r="G34" s="284">
        <f>+E34+F34</f>
        <v>0</v>
      </c>
      <c r="H34" s="284">
        <v>0</v>
      </c>
      <c r="I34" s="284">
        <v>0</v>
      </c>
      <c r="J34" s="284">
        <f>+I34-E34</f>
        <v>0</v>
      </c>
    </row>
    <row r="35" spans="1:11" ht="12" customHeight="1">
      <c r="A35" s="264"/>
      <c r="B35" s="271"/>
      <c r="C35" s="588" t="s">
        <v>90</v>
      </c>
      <c r="D35" s="589"/>
      <c r="E35" s="284">
        <v>0</v>
      </c>
      <c r="F35" s="284">
        <v>0</v>
      </c>
      <c r="G35" s="284">
        <f t="shared" ref="G35:G49" si="3">+E35+F35</f>
        <v>0</v>
      </c>
      <c r="H35" s="284">
        <v>0</v>
      </c>
      <c r="I35" s="284">
        <v>0</v>
      </c>
      <c r="J35" s="284">
        <f t="shared" ref="J35:J52" si="4">+I35-E35</f>
        <v>0</v>
      </c>
    </row>
    <row r="36" spans="1:11" ht="12" customHeight="1">
      <c r="A36" s="264"/>
      <c r="B36" s="271"/>
      <c r="C36" s="588" t="s">
        <v>92</v>
      </c>
      <c r="D36" s="589"/>
      <c r="E36" s="284">
        <v>0</v>
      </c>
      <c r="F36" s="284">
        <v>0</v>
      </c>
      <c r="G36" s="284">
        <f t="shared" si="3"/>
        <v>0</v>
      </c>
      <c r="H36" s="284">
        <v>0</v>
      </c>
      <c r="I36" s="284">
        <v>0</v>
      </c>
      <c r="J36" s="284">
        <f t="shared" si="4"/>
        <v>0</v>
      </c>
    </row>
    <row r="37" spans="1:11" ht="12" customHeight="1">
      <c r="A37" s="264"/>
      <c r="B37" s="271"/>
      <c r="C37" s="588" t="s">
        <v>229</v>
      </c>
      <c r="D37" s="589"/>
      <c r="E37" s="284">
        <f>+E38+E39</f>
        <v>0</v>
      </c>
      <c r="F37" s="284">
        <f>+F38+F39</f>
        <v>0</v>
      </c>
      <c r="G37" s="284">
        <f t="shared" si="3"/>
        <v>0</v>
      </c>
      <c r="H37" s="284">
        <f>+H38+H39</f>
        <v>0</v>
      </c>
      <c r="I37" s="284">
        <f>+I38+I39</f>
        <v>0</v>
      </c>
      <c r="J37" s="284">
        <f t="shared" si="4"/>
        <v>0</v>
      </c>
    </row>
    <row r="38" spans="1:11" ht="12" customHeight="1">
      <c r="A38" s="264"/>
      <c r="B38" s="271"/>
      <c r="C38" s="296"/>
      <c r="D38" s="285" t="s">
        <v>230</v>
      </c>
      <c r="E38" s="284">
        <v>0</v>
      </c>
      <c r="F38" s="284">
        <v>0</v>
      </c>
      <c r="G38" s="284">
        <f t="shared" si="3"/>
        <v>0</v>
      </c>
      <c r="H38" s="284">
        <v>0</v>
      </c>
      <c r="I38" s="284">
        <v>0</v>
      </c>
      <c r="J38" s="284">
        <f t="shared" si="4"/>
        <v>0</v>
      </c>
    </row>
    <row r="39" spans="1:11" ht="12" customHeight="1">
      <c r="A39" s="264"/>
      <c r="B39" s="271"/>
      <c r="C39" s="296"/>
      <c r="D39" s="285" t="s">
        <v>231</v>
      </c>
      <c r="E39" s="284">
        <v>0</v>
      </c>
      <c r="F39" s="284">
        <v>0</v>
      </c>
      <c r="G39" s="284">
        <f t="shared" si="3"/>
        <v>0</v>
      </c>
      <c r="H39" s="284">
        <v>0</v>
      </c>
      <c r="I39" s="284">
        <v>0</v>
      </c>
      <c r="J39" s="284">
        <f t="shared" si="4"/>
        <v>0</v>
      </c>
    </row>
    <row r="40" spans="1:11" ht="12" customHeight="1">
      <c r="A40" s="264"/>
      <c r="B40" s="271"/>
      <c r="C40" s="588" t="s">
        <v>232</v>
      </c>
      <c r="D40" s="589"/>
      <c r="E40" s="284">
        <f>+E41+E42</f>
        <v>0</v>
      </c>
      <c r="F40" s="284">
        <f>+F41+F42</f>
        <v>0</v>
      </c>
      <c r="G40" s="284">
        <f>+G41+G42</f>
        <v>0</v>
      </c>
      <c r="H40" s="284">
        <f>+H41+H42</f>
        <v>0</v>
      </c>
      <c r="I40" s="284">
        <f>+I41+I42</f>
        <v>0</v>
      </c>
      <c r="J40" s="284">
        <f t="shared" si="4"/>
        <v>0</v>
      </c>
      <c r="K40" s="675" t="s">
        <v>475</v>
      </c>
    </row>
    <row r="41" spans="1:11" ht="12" customHeight="1">
      <c r="A41" s="264"/>
      <c r="B41" s="271"/>
      <c r="C41" s="296"/>
      <c r="D41" s="285" t="s">
        <v>230</v>
      </c>
      <c r="E41" s="284">
        <v>0</v>
      </c>
      <c r="F41" s="284">
        <v>0</v>
      </c>
      <c r="G41" s="284">
        <f t="shared" si="3"/>
        <v>0</v>
      </c>
      <c r="H41" s="284">
        <v>0</v>
      </c>
      <c r="I41" s="284">
        <v>0</v>
      </c>
      <c r="J41" s="284">
        <f t="shared" si="4"/>
        <v>0</v>
      </c>
    </row>
    <row r="42" spans="1:11" ht="12" customHeight="1">
      <c r="A42" s="264"/>
      <c r="B42" s="271"/>
      <c r="C42" s="296"/>
      <c r="D42" s="285" t="s">
        <v>231</v>
      </c>
      <c r="E42" s="284">
        <v>0</v>
      </c>
      <c r="F42" s="284">
        <v>0</v>
      </c>
      <c r="G42" s="284">
        <f t="shared" si="3"/>
        <v>0</v>
      </c>
      <c r="H42" s="284">
        <v>0</v>
      </c>
      <c r="I42" s="284">
        <v>0</v>
      </c>
      <c r="J42" s="284">
        <f t="shared" si="4"/>
        <v>0</v>
      </c>
    </row>
    <row r="43" spans="1:11" ht="12" customHeight="1">
      <c r="A43" s="264"/>
      <c r="B43" s="271"/>
      <c r="C43" s="588" t="s">
        <v>103</v>
      </c>
      <c r="D43" s="589"/>
      <c r="E43" s="284">
        <v>0</v>
      </c>
      <c r="F43" s="284">
        <v>0</v>
      </c>
      <c r="G43" s="284">
        <f t="shared" si="3"/>
        <v>0</v>
      </c>
      <c r="H43" s="284">
        <v>0</v>
      </c>
      <c r="I43" s="284">
        <v>0</v>
      </c>
      <c r="J43" s="284">
        <f t="shared" si="4"/>
        <v>0</v>
      </c>
    </row>
    <row r="44" spans="1:11" ht="12" customHeight="1">
      <c r="A44" s="264"/>
      <c r="B44" s="271"/>
      <c r="C44" s="588" t="s">
        <v>234</v>
      </c>
      <c r="D44" s="589"/>
      <c r="E44" s="284">
        <v>0</v>
      </c>
      <c r="F44" s="284">
        <v>0</v>
      </c>
      <c r="G44" s="284">
        <f t="shared" si="3"/>
        <v>0</v>
      </c>
      <c r="H44" s="284">
        <v>0</v>
      </c>
      <c r="I44" s="284">
        <v>0</v>
      </c>
      <c r="J44" s="284">
        <f t="shared" si="4"/>
        <v>0</v>
      </c>
    </row>
    <row r="45" spans="1:11" ht="12" customHeight="1">
      <c r="A45" s="264"/>
      <c r="B45" s="271"/>
      <c r="C45" s="296"/>
      <c r="D45" s="285"/>
      <c r="E45" s="284"/>
      <c r="F45" s="284"/>
      <c r="G45" s="270"/>
      <c r="H45" s="284"/>
      <c r="I45" s="284"/>
      <c r="J45" s="270"/>
    </row>
    <row r="46" spans="1:11" ht="12" customHeight="1">
      <c r="A46" s="264"/>
      <c r="B46" s="282" t="s">
        <v>239</v>
      </c>
      <c r="C46" s="283"/>
      <c r="D46" s="285"/>
      <c r="E46" s="299">
        <f>+E47+E48+E49</f>
        <v>0</v>
      </c>
      <c r="F46" s="299">
        <f>+F47+F48+F49</f>
        <v>0</v>
      </c>
      <c r="G46" s="299">
        <f>+G47+G48+G49</f>
        <v>0</v>
      </c>
      <c r="H46" s="299">
        <f>+H47+H48+H49</f>
        <v>0</v>
      </c>
      <c r="I46" s="299">
        <f>+I47+I48+I49</f>
        <v>0</v>
      </c>
      <c r="J46" s="299">
        <f t="shared" si="4"/>
        <v>0</v>
      </c>
    </row>
    <row r="47" spans="1:11" ht="12" customHeight="1">
      <c r="A47" s="264"/>
      <c r="B47" s="282"/>
      <c r="C47" s="588" t="s">
        <v>206</v>
      </c>
      <c r="D47" s="589"/>
      <c r="E47" s="284">
        <v>0</v>
      </c>
      <c r="F47" s="284">
        <v>0</v>
      </c>
      <c r="G47" s="284">
        <f t="shared" si="3"/>
        <v>0</v>
      </c>
      <c r="H47" s="284">
        <v>0</v>
      </c>
      <c r="I47" s="284">
        <v>0</v>
      </c>
      <c r="J47" s="284">
        <f t="shared" si="4"/>
        <v>0</v>
      </c>
    </row>
    <row r="48" spans="1:11" ht="12" customHeight="1">
      <c r="A48" s="264"/>
      <c r="B48" s="271"/>
      <c r="C48" s="588" t="s">
        <v>233</v>
      </c>
      <c r="D48" s="589"/>
      <c r="E48" s="284">
        <v>0</v>
      </c>
      <c r="F48" s="284">
        <v>0</v>
      </c>
      <c r="G48" s="284">
        <f t="shared" si="3"/>
        <v>0</v>
      </c>
      <c r="H48" s="284">
        <v>0</v>
      </c>
      <c r="I48" s="284">
        <v>0</v>
      </c>
      <c r="J48" s="284">
        <f t="shared" si="4"/>
        <v>0</v>
      </c>
    </row>
    <row r="49" spans="1:11" ht="12" customHeight="1">
      <c r="A49" s="264"/>
      <c r="B49" s="271"/>
      <c r="C49" s="588" t="s">
        <v>234</v>
      </c>
      <c r="D49" s="589"/>
      <c r="E49" s="284">
        <v>0</v>
      </c>
      <c r="F49" s="284">
        <v>0</v>
      </c>
      <c r="G49" s="284">
        <f t="shared" si="3"/>
        <v>0</v>
      </c>
      <c r="H49" s="284">
        <v>0</v>
      </c>
      <c r="I49" s="284">
        <v>0</v>
      </c>
      <c r="J49" s="284">
        <f t="shared" si="4"/>
        <v>0</v>
      </c>
    </row>
    <row r="50" spans="1:11" s="289" customFormat="1" ht="12" customHeight="1">
      <c r="A50" s="261"/>
      <c r="B50" s="286"/>
      <c r="C50" s="297"/>
      <c r="D50" s="298"/>
      <c r="E50" s="287"/>
      <c r="F50" s="287"/>
      <c r="G50" s="287"/>
      <c r="H50" s="287"/>
      <c r="I50" s="287"/>
      <c r="J50" s="287"/>
      <c r="K50" s="288"/>
    </row>
    <row r="51" spans="1:11" ht="12" customHeight="1">
      <c r="A51" s="264"/>
      <c r="B51" s="282" t="s">
        <v>240</v>
      </c>
      <c r="C51" s="290"/>
      <c r="D51" s="285"/>
      <c r="E51" s="299">
        <f>+E52</f>
        <v>0</v>
      </c>
      <c r="F51" s="299">
        <f>+F52</f>
        <v>0</v>
      </c>
      <c r="G51" s="299">
        <f>+G52</f>
        <v>0</v>
      </c>
      <c r="H51" s="299">
        <f>+H52</f>
        <v>0</v>
      </c>
      <c r="I51" s="299">
        <f>+I52</f>
        <v>0</v>
      </c>
      <c r="J51" s="299">
        <f t="shared" si="4"/>
        <v>0</v>
      </c>
    </row>
    <row r="52" spans="1:11" ht="12" customHeight="1">
      <c r="A52" s="264"/>
      <c r="B52" s="271"/>
      <c r="C52" s="588" t="s">
        <v>235</v>
      </c>
      <c r="D52" s="589"/>
      <c r="E52" s="284">
        <v>0</v>
      </c>
      <c r="F52" s="284">
        <v>0</v>
      </c>
      <c r="G52" s="284">
        <f t="shared" ref="G52" si="5">+E52+F52</f>
        <v>0</v>
      </c>
      <c r="H52" s="284">
        <v>0</v>
      </c>
      <c r="I52" s="284">
        <v>0</v>
      </c>
      <c r="J52" s="284">
        <f t="shared" si="4"/>
        <v>0</v>
      </c>
    </row>
    <row r="53" spans="1:11" ht="12" customHeight="1">
      <c r="A53" s="264"/>
      <c r="B53" s="273"/>
      <c r="C53" s="274"/>
      <c r="D53" s="275"/>
      <c r="E53" s="277"/>
      <c r="F53" s="277"/>
      <c r="G53" s="277"/>
      <c r="H53" s="277"/>
      <c r="I53" s="277"/>
      <c r="J53" s="277"/>
    </row>
    <row r="54" spans="1:11" ht="12" customHeight="1">
      <c r="A54" s="261"/>
      <c r="B54" s="278"/>
      <c r="C54" s="279"/>
      <c r="D54" s="291" t="s">
        <v>236</v>
      </c>
      <c r="E54" s="284">
        <f>+E34+E35+E36+E37+E40+E43+E44+E46+E51</f>
        <v>0</v>
      </c>
      <c r="F54" s="284">
        <f t="shared" ref="F54:I54" si="6">+F34+F35+F36+F37+F40+F43+F44+F46+F51</f>
        <v>0</v>
      </c>
      <c r="G54" s="284">
        <f t="shared" si="6"/>
        <v>0</v>
      </c>
      <c r="H54" s="284">
        <f t="shared" si="6"/>
        <v>0</v>
      </c>
      <c r="I54" s="284">
        <f t="shared" si="6"/>
        <v>0</v>
      </c>
      <c r="J54" s="590">
        <f>+J33+J46+J51</f>
        <v>0</v>
      </c>
    </row>
    <row r="55" spans="1:11">
      <c r="A55" s="264"/>
      <c r="B55" s="281"/>
      <c r="C55" s="281"/>
      <c r="D55" s="281"/>
      <c r="E55" s="281"/>
      <c r="F55" s="281"/>
      <c r="G55" s="281"/>
      <c r="H55" s="592" t="s">
        <v>477</v>
      </c>
      <c r="I55" s="593"/>
      <c r="J55" s="591"/>
    </row>
    <row r="56" spans="1:11">
      <c r="A56" s="264"/>
      <c r="B56" s="587"/>
      <c r="C56" s="587"/>
      <c r="D56" s="587"/>
      <c r="E56" s="587"/>
      <c r="F56" s="587"/>
      <c r="G56" s="587"/>
      <c r="H56" s="587"/>
      <c r="I56" s="587"/>
      <c r="J56" s="587"/>
    </row>
    <row r="57" spans="1:11">
      <c r="B57" s="292"/>
      <c r="C57" s="292"/>
      <c r="D57" s="259"/>
      <c r="E57" s="259"/>
      <c r="F57" s="259"/>
      <c r="G57" s="259"/>
      <c r="H57" s="259"/>
      <c r="I57" s="259"/>
      <c r="J57" s="259"/>
    </row>
    <row r="58" spans="1:11">
      <c r="B58" s="259"/>
      <c r="C58" s="259"/>
      <c r="D58" s="259"/>
      <c r="E58" s="259"/>
      <c r="F58" s="259"/>
      <c r="G58" s="259"/>
      <c r="H58" s="259"/>
      <c r="I58" s="259"/>
      <c r="J58" s="259"/>
    </row>
    <row r="59" spans="1:11">
      <c r="B59" s="259"/>
      <c r="C59" s="259"/>
      <c r="D59" s="259"/>
      <c r="E59" s="259"/>
      <c r="F59" s="259"/>
      <c r="G59" s="259"/>
      <c r="H59" s="259"/>
      <c r="I59" s="259"/>
      <c r="J59" s="259"/>
    </row>
  </sheetData>
  <mergeCells count="40">
    <mergeCell ref="B2:J2"/>
    <mergeCell ref="B3:J3"/>
    <mergeCell ref="B4:J4"/>
    <mergeCell ref="B5:J5"/>
    <mergeCell ref="B7:D9"/>
    <mergeCell ref="E7:I7"/>
    <mergeCell ref="J7:J8"/>
    <mergeCell ref="B22:D22"/>
    <mergeCell ref="B11:D11"/>
    <mergeCell ref="B12:D12"/>
    <mergeCell ref="B13:D13"/>
    <mergeCell ref="B14:D14"/>
    <mergeCell ref="B15:D15"/>
    <mergeCell ref="C16:D16"/>
    <mergeCell ref="C17:D17"/>
    <mergeCell ref="B18:D18"/>
    <mergeCell ref="C19:D19"/>
    <mergeCell ref="C20:D20"/>
    <mergeCell ref="B21:D21"/>
    <mergeCell ref="C43:D43"/>
    <mergeCell ref="B23:D23"/>
    <mergeCell ref="B24:D24"/>
    <mergeCell ref="J26:J27"/>
    <mergeCell ref="H27:I27"/>
    <mergeCell ref="B29:D31"/>
    <mergeCell ref="E29:I29"/>
    <mergeCell ref="J29:J30"/>
    <mergeCell ref="C34:D34"/>
    <mergeCell ref="C35:D35"/>
    <mergeCell ref="C36:D36"/>
    <mergeCell ref="C37:D37"/>
    <mergeCell ref="C40:D40"/>
    <mergeCell ref="B56:J56"/>
    <mergeCell ref="C44:D44"/>
    <mergeCell ref="C47:D47"/>
    <mergeCell ref="C48:D48"/>
    <mergeCell ref="C49:D49"/>
    <mergeCell ref="C52:D52"/>
    <mergeCell ref="J54:J55"/>
    <mergeCell ref="H55:I55"/>
  </mergeCells>
  <pageMargins left="0.7" right="0.7" top="0.75" bottom="0.75" header="0.3" footer="0.3"/>
  <pageSetup scale="72" orientation="landscape" r:id="rId1"/>
  <ignoredErrors>
    <ignoredError sqref="E9:F9 H9:I9 E31:F31 H31:I31" numberStoredAsText="1"/>
    <ignoredError sqref="G15 G18 G40 G37"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6" zoomScale="124" zoomScaleNormal="124" workbookViewId="0">
      <selection activeCell="D28" sqref="D28"/>
    </sheetView>
  </sheetViews>
  <sheetFormatPr baseColWidth="10" defaultRowHeight="15"/>
  <cols>
    <col min="1" max="1" width="2.28515625" style="300" customWidth="1"/>
    <col min="2" max="2" width="3.28515625" style="260" customWidth="1"/>
    <col min="3" max="3" width="52.5703125" style="260" customWidth="1"/>
    <col min="4" max="9" width="12.7109375" style="260" customWidth="1"/>
    <col min="10" max="10" width="2.7109375" style="300" customWidth="1"/>
  </cols>
  <sheetData>
    <row r="1" spans="2:9" s="300" customFormat="1">
      <c r="B1" s="259"/>
      <c r="C1" s="259"/>
      <c r="D1" s="259"/>
      <c r="E1" s="259"/>
      <c r="F1" s="259"/>
      <c r="G1" s="259"/>
      <c r="H1" s="259"/>
      <c r="I1" s="259"/>
    </row>
    <row r="2" spans="2:9">
      <c r="B2" s="599" t="s">
        <v>193</v>
      </c>
      <c r="C2" s="600"/>
      <c r="D2" s="600"/>
      <c r="E2" s="600"/>
      <c r="F2" s="600"/>
      <c r="G2" s="600"/>
      <c r="H2" s="600"/>
      <c r="I2" s="601"/>
    </row>
    <row r="3" spans="2:9">
      <c r="B3" s="602" t="s">
        <v>409</v>
      </c>
      <c r="C3" s="603"/>
      <c r="D3" s="603"/>
      <c r="E3" s="603"/>
      <c r="F3" s="603"/>
      <c r="G3" s="603"/>
      <c r="H3" s="603"/>
      <c r="I3" s="604"/>
    </row>
    <row r="4" spans="2:9">
      <c r="B4" s="602" t="s">
        <v>242</v>
      </c>
      <c r="C4" s="603"/>
      <c r="D4" s="603"/>
      <c r="E4" s="603"/>
      <c r="F4" s="603"/>
      <c r="G4" s="603"/>
      <c r="H4" s="603"/>
      <c r="I4" s="604"/>
    </row>
    <row r="5" spans="2:9">
      <c r="B5" s="602" t="s">
        <v>243</v>
      </c>
      <c r="C5" s="603"/>
      <c r="D5" s="603"/>
      <c r="E5" s="603"/>
      <c r="F5" s="603"/>
      <c r="G5" s="603"/>
      <c r="H5" s="603"/>
      <c r="I5" s="604"/>
    </row>
    <row r="6" spans="2:9">
      <c r="B6" s="605" t="s">
        <v>215</v>
      </c>
      <c r="C6" s="606"/>
      <c r="D6" s="606"/>
      <c r="E6" s="606"/>
      <c r="F6" s="606"/>
      <c r="G6" s="606"/>
      <c r="H6" s="606"/>
      <c r="I6" s="607"/>
    </row>
    <row r="7" spans="2:9" s="300" customFormat="1">
      <c r="B7" s="259"/>
      <c r="C7" s="259"/>
      <c r="D7" s="259"/>
      <c r="E7" s="259"/>
      <c r="F7" s="259"/>
      <c r="G7" s="259"/>
      <c r="H7" s="259"/>
      <c r="I7" s="259"/>
    </row>
    <row r="8" spans="2:9">
      <c r="B8" s="608" t="s">
        <v>76</v>
      </c>
      <c r="C8" s="608"/>
      <c r="D8" s="609" t="s">
        <v>244</v>
      </c>
      <c r="E8" s="609"/>
      <c r="F8" s="609"/>
      <c r="G8" s="609"/>
      <c r="H8" s="609"/>
      <c r="I8" s="609" t="s">
        <v>245</v>
      </c>
    </row>
    <row r="9" spans="2:9" ht="22.5">
      <c r="B9" s="608"/>
      <c r="C9" s="608"/>
      <c r="D9" s="301" t="s">
        <v>246</v>
      </c>
      <c r="E9" s="301" t="s">
        <v>247</v>
      </c>
      <c r="F9" s="301" t="s">
        <v>221</v>
      </c>
      <c r="G9" s="301" t="s">
        <v>222</v>
      </c>
      <c r="H9" s="301" t="s">
        <v>248</v>
      </c>
      <c r="I9" s="609"/>
    </row>
    <row r="10" spans="2:9">
      <c r="B10" s="608"/>
      <c r="C10" s="608"/>
      <c r="D10" s="301">
        <v>1</v>
      </c>
      <c r="E10" s="301">
        <v>2</v>
      </c>
      <c r="F10" s="301" t="s">
        <v>249</v>
      </c>
      <c r="G10" s="301">
        <v>4</v>
      </c>
      <c r="H10" s="301">
        <v>5</v>
      </c>
      <c r="I10" s="301" t="s">
        <v>250</v>
      </c>
    </row>
    <row r="11" spans="2:9">
      <c r="B11" s="302"/>
      <c r="C11" s="303"/>
      <c r="D11" s="304"/>
      <c r="E11" s="304"/>
      <c r="F11" s="304"/>
      <c r="G11" s="304"/>
      <c r="H11" s="304"/>
      <c r="I11" s="304"/>
    </row>
    <row r="12" spans="2:9">
      <c r="B12" s="305"/>
      <c r="C12" s="306" t="s">
        <v>410</v>
      </c>
      <c r="D12" s="315">
        <v>26087000</v>
      </c>
      <c r="E12" s="398">
        <v>5982261</v>
      </c>
      <c r="F12" s="315">
        <f>+D12+E12</f>
        <v>32069261</v>
      </c>
      <c r="G12" s="398">
        <v>31627386</v>
      </c>
      <c r="H12" s="315">
        <v>30192851</v>
      </c>
      <c r="I12" s="315">
        <f>+F12-G12</f>
        <v>441875</v>
      </c>
    </row>
    <row r="13" spans="2:9">
      <c r="B13" s="305"/>
      <c r="C13" s="306"/>
      <c r="D13" s="315"/>
      <c r="E13" s="315"/>
      <c r="F13" s="315">
        <f t="shared" ref="F13:F20" si="0">+D13+E13</f>
        <v>0</v>
      </c>
      <c r="G13" s="315"/>
      <c r="H13" s="315"/>
      <c r="I13" s="315">
        <f t="shared" ref="I13:I20" si="1">+F13-G13</f>
        <v>0</v>
      </c>
    </row>
    <row r="14" spans="2:9">
      <c r="B14" s="305"/>
      <c r="C14" s="306"/>
      <c r="D14" s="315"/>
      <c r="E14" s="315"/>
      <c r="F14" s="315">
        <f t="shared" si="0"/>
        <v>0</v>
      </c>
      <c r="G14" s="315"/>
      <c r="H14" s="315"/>
      <c r="I14" s="315">
        <f t="shared" si="1"/>
        <v>0</v>
      </c>
    </row>
    <row r="15" spans="2:9">
      <c r="B15" s="305"/>
      <c r="C15" s="306"/>
      <c r="D15" s="315"/>
      <c r="E15" s="315"/>
      <c r="F15" s="315">
        <f t="shared" si="0"/>
        <v>0</v>
      </c>
      <c r="G15" s="315"/>
      <c r="H15" s="315"/>
      <c r="I15" s="315">
        <f t="shared" si="1"/>
        <v>0</v>
      </c>
    </row>
    <row r="16" spans="2:9">
      <c r="B16" s="305"/>
      <c r="C16" s="306"/>
      <c r="D16" s="315"/>
      <c r="E16" s="315"/>
      <c r="F16" s="315">
        <f t="shared" si="0"/>
        <v>0</v>
      </c>
      <c r="G16" s="315"/>
      <c r="H16" s="315"/>
      <c r="I16" s="315">
        <f t="shared" si="1"/>
        <v>0</v>
      </c>
    </row>
    <row r="17" spans="1:10">
      <c r="B17" s="305"/>
      <c r="C17" s="306"/>
      <c r="D17" s="315"/>
      <c r="E17" s="315"/>
      <c r="F17" s="315">
        <f t="shared" si="0"/>
        <v>0</v>
      </c>
      <c r="G17" s="315"/>
      <c r="H17" s="315"/>
      <c r="I17" s="315">
        <f t="shared" si="1"/>
        <v>0</v>
      </c>
    </row>
    <row r="18" spans="1:10">
      <c r="B18" s="305"/>
      <c r="C18" s="306"/>
      <c r="D18" s="315"/>
      <c r="E18" s="315"/>
      <c r="F18" s="315">
        <f t="shared" si="0"/>
        <v>0</v>
      </c>
      <c r="G18" s="315"/>
      <c r="H18" s="315"/>
      <c r="I18" s="315">
        <f t="shared" si="1"/>
        <v>0</v>
      </c>
    </row>
    <row r="19" spans="1:10">
      <c r="B19" s="305"/>
      <c r="C19" s="306"/>
      <c r="D19" s="315"/>
      <c r="E19" s="315"/>
      <c r="F19" s="315">
        <f t="shared" si="0"/>
        <v>0</v>
      </c>
      <c r="G19" s="315"/>
      <c r="H19" s="315"/>
      <c r="I19" s="315">
        <f t="shared" si="1"/>
        <v>0</v>
      </c>
    </row>
    <row r="20" spans="1:10">
      <c r="B20" s="305"/>
      <c r="C20" s="306"/>
      <c r="D20" s="315"/>
      <c r="E20" s="315"/>
      <c r="F20" s="315">
        <f t="shared" si="0"/>
        <v>0</v>
      </c>
      <c r="G20" s="315"/>
      <c r="H20" s="315"/>
      <c r="I20" s="315">
        <f t="shared" si="1"/>
        <v>0</v>
      </c>
    </row>
    <row r="21" spans="1:10">
      <c r="B21" s="307"/>
      <c r="C21" s="308"/>
      <c r="D21" s="309"/>
      <c r="E21" s="309"/>
      <c r="F21" s="309"/>
      <c r="G21" s="309"/>
      <c r="H21" s="309"/>
      <c r="I21" s="309"/>
    </row>
    <row r="22" spans="1:10" s="313" customFormat="1">
      <c r="A22" s="310"/>
      <c r="B22" s="311"/>
      <c r="C22" s="312" t="s">
        <v>251</v>
      </c>
      <c r="D22" s="314">
        <f>SUM(D12:D20)</f>
        <v>26087000</v>
      </c>
      <c r="E22" s="314">
        <f t="shared" ref="E22:I22" si="2">SUM(E12:E20)</f>
        <v>5982261</v>
      </c>
      <c r="F22" s="314">
        <f t="shared" si="2"/>
        <v>32069261</v>
      </c>
      <c r="G22" s="314">
        <f>SUM(G12:G20)</f>
        <v>31627386</v>
      </c>
      <c r="H22" s="314">
        <f t="shared" si="2"/>
        <v>30192851</v>
      </c>
      <c r="I22" s="314">
        <f t="shared" si="2"/>
        <v>441875</v>
      </c>
      <c r="J22" s="310"/>
    </row>
    <row r="23" spans="1:10">
      <c r="B23" s="259"/>
      <c r="C23" s="259"/>
      <c r="D23" s="259"/>
      <c r="E23" s="259"/>
      <c r="F23" s="259"/>
      <c r="G23" s="259"/>
      <c r="H23" s="259"/>
      <c r="I23" s="259"/>
    </row>
    <row r="24" spans="1:10">
      <c r="B24" s="259"/>
      <c r="C24" s="259"/>
      <c r="D24" s="259"/>
      <c r="E24" s="259"/>
      <c r="F24" s="259"/>
      <c r="G24" s="259"/>
      <c r="H24" s="259"/>
      <c r="I24" s="259"/>
    </row>
    <row r="25" spans="1:10">
      <c r="B25" s="259"/>
      <c r="C25" s="259"/>
      <c r="D25" s="259"/>
      <c r="E25" s="259"/>
      <c r="F25" s="259"/>
      <c r="G25" s="259"/>
      <c r="H25" s="259"/>
      <c r="I25" s="259"/>
    </row>
    <row r="40" spans="11:11" ht="18.75">
      <c r="K40" s="674" t="s">
        <v>475</v>
      </c>
    </row>
  </sheetData>
  <mergeCells count="8">
    <mergeCell ref="B8:C10"/>
    <mergeCell ref="D8:H8"/>
    <mergeCell ref="I8:I9"/>
    <mergeCell ref="B2:I2"/>
    <mergeCell ref="B3:I3"/>
    <mergeCell ref="B4:I4"/>
    <mergeCell ref="B5:I5"/>
    <mergeCell ref="B6:I6"/>
  </mergeCells>
  <pageMargins left="0.7" right="0.7" top="0.75" bottom="0.75" header="0.3" footer="0.3"/>
  <pageSetup scale="8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112" zoomScaleNormal="112" workbookViewId="0">
      <selection activeCell="F12" sqref="F12:F15"/>
    </sheetView>
  </sheetViews>
  <sheetFormatPr baseColWidth="10" defaultRowHeight="15"/>
  <cols>
    <col min="1" max="1" width="2.5703125" style="300" customWidth="1"/>
    <col min="2" max="2" width="2" style="260" customWidth="1"/>
    <col min="3" max="3" width="45.85546875" style="260" customWidth="1"/>
    <col min="4" max="9" width="12.7109375" style="260" customWidth="1"/>
    <col min="10" max="10" width="4" style="300" customWidth="1"/>
  </cols>
  <sheetData>
    <row r="1" spans="2:9" s="300" customFormat="1">
      <c r="B1" s="259"/>
      <c r="C1" s="259"/>
      <c r="D1" s="259"/>
      <c r="E1" s="259"/>
      <c r="F1" s="259"/>
      <c r="G1" s="259"/>
      <c r="H1" s="259"/>
      <c r="I1" s="259"/>
    </row>
    <row r="2" spans="2:9">
      <c r="B2" s="599" t="s">
        <v>193</v>
      </c>
      <c r="C2" s="600"/>
      <c r="D2" s="600"/>
      <c r="E2" s="600"/>
      <c r="F2" s="600"/>
      <c r="G2" s="600"/>
      <c r="H2" s="600"/>
      <c r="I2" s="601"/>
    </row>
    <row r="3" spans="2:9">
      <c r="B3" s="602" t="s">
        <v>409</v>
      </c>
      <c r="C3" s="603"/>
      <c r="D3" s="603"/>
      <c r="E3" s="603"/>
      <c r="F3" s="603"/>
      <c r="G3" s="603"/>
      <c r="H3" s="603"/>
      <c r="I3" s="604"/>
    </row>
    <row r="4" spans="2:9">
      <c r="B4" s="602" t="s">
        <v>242</v>
      </c>
      <c r="C4" s="603"/>
      <c r="D4" s="603"/>
      <c r="E4" s="603"/>
      <c r="F4" s="603"/>
      <c r="G4" s="603"/>
      <c r="H4" s="603"/>
      <c r="I4" s="604"/>
    </row>
    <row r="5" spans="2:9">
      <c r="B5" s="602" t="s">
        <v>252</v>
      </c>
      <c r="C5" s="603"/>
      <c r="D5" s="603"/>
      <c r="E5" s="603"/>
      <c r="F5" s="603"/>
      <c r="G5" s="603"/>
      <c r="H5" s="603"/>
      <c r="I5" s="604"/>
    </row>
    <row r="6" spans="2:9">
      <c r="B6" s="605" t="s">
        <v>215</v>
      </c>
      <c r="C6" s="606"/>
      <c r="D6" s="606"/>
      <c r="E6" s="606"/>
      <c r="F6" s="606"/>
      <c r="G6" s="606"/>
      <c r="H6" s="606"/>
      <c r="I6" s="607"/>
    </row>
    <row r="7" spans="2:9" s="300" customFormat="1">
      <c r="B7" s="259"/>
      <c r="C7" s="259"/>
      <c r="D7" s="259"/>
      <c r="E7" s="259"/>
      <c r="F7" s="259"/>
      <c r="G7" s="259"/>
      <c r="H7" s="259"/>
      <c r="I7" s="259"/>
    </row>
    <row r="8" spans="2:9">
      <c r="B8" s="610" t="s">
        <v>76</v>
      </c>
      <c r="C8" s="611"/>
      <c r="D8" s="609" t="s">
        <v>253</v>
      </c>
      <c r="E8" s="609"/>
      <c r="F8" s="609"/>
      <c r="G8" s="609"/>
      <c r="H8" s="609"/>
      <c r="I8" s="609" t="s">
        <v>245</v>
      </c>
    </row>
    <row r="9" spans="2:9" ht="22.5">
      <c r="B9" s="612"/>
      <c r="C9" s="613"/>
      <c r="D9" s="301" t="s">
        <v>246</v>
      </c>
      <c r="E9" s="301" t="s">
        <v>247</v>
      </c>
      <c r="F9" s="301" t="s">
        <v>221</v>
      </c>
      <c r="G9" s="301" t="s">
        <v>222</v>
      </c>
      <c r="H9" s="301" t="s">
        <v>248</v>
      </c>
      <c r="I9" s="609"/>
    </row>
    <row r="10" spans="2:9">
      <c r="B10" s="614"/>
      <c r="C10" s="615"/>
      <c r="D10" s="301">
        <v>1</v>
      </c>
      <c r="E10" s="301">
        <v>2</v>
      </c>
      <c r="F10" s="301" t="s">
        <v>249</v>
      </c>
      <c r="G10" s="301">
        <v>4</v>
      </c>
      <c r="H10" s="301">
        <v>5</v>
      </c>
      <c r="I10" s="301" t="s">
        <v>250</v>
      </c>
    </row>
    <row r="11" spans="2:9">
      <c r="B11" s="316"/>
      <c r="C11" s="317"/>
      <c r="D11" s="318"/>
      <c r="E11" s="318"/>
      <c r="F11" s="318"/>
      <c r="G11" s="318"/>
      <c r="H11" s="318"/>
      <c r="I11" s="318"/>
    </row>
    <row r="12" spans="2:9">
      <c r="B12" s="302"/>
      <c r="C12" s="319" t="s">
        <v>254</v>
      </c>
      <c r="D12" s="325">
        <v>26087000</v>
      </c>
      <c r="E12" s="325">
        <v>5982261</v>
      </c>
      <c r="F12" s="325">
        <f>+D12+E12</f>
        <v>32069261</v>
      </c>
      <c r="G12" s="325">
        <v>31627386</v>
      </c>
      <c r="H12" s="315">
        <v>30192851</v>
      </c>
      <c r="I12" s="325">
        <f>+F12-G12</f>
        <v>441875</v>
      </c>
    </row>
    <row r="13" spans="2:9">
      <c r="B13" s="302"/>
      <c r="C13" s="303"/>
      <c r="D13" s="325"/>
      <c r="E13" s="325"/>
      <c r="F13" s="325"/>
      <c r="G13" s="325"/>
      <c r="H13" s="325"/>
      <c r="I13" s="325"/>
    </row>
    <row r="14" spans="2:9">
      <c r="B14" s="320"/>
      <c r="C14" s="319" t="s">
        <v>255</v>
      </c>
      <c r="D14" s="325"/>
      <c r="E14" s="325"/>
      <c r="F14" s="325">
        <f>+D14+E14</f>
        <v>0</v>
      </c>
      <c r="G14" s="325"/>
      <c r="H14" s="325"/>
      <c r="I14" s="325">
        <f>+F14-G14</f>
        <v>0</v>
      </c>
    </row>
    <row r="15" spans="2:9">
      <c r="B15" s="302"/>
      <c r="C15" s="303"/>
      <c r="D15" s="325"/>
      <c r="E15" s="325"/>
      <c r="F15" s="325"/>
      <c r="G15" s="325"/>
      <c r="H15" s="325"/>
      <c r="I15" s="325"/>
    </row>
    <row r="16" spans="2:9">
      <c r="B16" s="320"/>
      <c r="C16" s="319" t="s">
        <v>256</v>
      </c>
      <c r="D16" s="325"/>
      <c r="E16" s="325"/>
      <c r="F16" s="325">
        <f>+D16+E16</f>
        <v>0</v>
      </c>
      <c r="G16" s="325"/>
      <c r="H16" s="325"/>
      <c r="I16" s="325">
        <f>+F16-G16</f>
        <v>0</v>
      </c>
    </row>
    <row r="17" spans="1:10">
      <c r="B17" s="321"/>
      <c r="C17" s="322"/>
      <c r="D17" s="323"/>
      <c r="E17" s="323"/>
      <c r="F17" s="323"/>
      <c r="G17" s="323"/>
      <c r="H17" s="323"/>
      <c r="I17" s="323"/>
    </row>
    <row r="18" spans="1:10" s="313" customFormat="1">
      <c r="A18" s="310"/>
      <c r="B18" s="321"/>
      <c r="C18" s="322" t="s">
        <v>251</v>
      </c>
      <c r="D18" s="324">
        <f>+D12+D14+D16</f>
        <v>26087000</v>
      </c>
      <c r="E18" s="324">
        <f t="shared" ref="E18:I18" si="0">+E12+E14+E16</f>
        <v>5982261</v>
      </c>
      <c r="F18" s="324">
        <f t="shared" si="0"/>
        <v>32069261</v>
      </c>
      <c r="G18" s="324">
        <f t="shared" si="0"/>
        <v>31627386</v>
      </c>
      <c r="H18" s="324">
        <f t="shared" si="0"/>
        <v>30192851</v>
      </c>
      <c r="I18" s="324">
        <f t="shared" si="0"/>
        <v>441875</v>
      </c>
      <c r="J18" s="310"/>
    </row>
    <row r="19" spans="1:10" s="300" customFormat="1">
      <c r="B19" s="259"/>
      <c r="C19" s="259"/>
      <c r="D19" s="259"/>
      <c r="E19" s="259"/>
      <c r="F19" s="259"/>
      <c r="G19" s="259"/>
      <c r="H19" s="259"/>
      <c r="I19" s="259"/>
    </row>
    <row r="21" spans="1:10">
      <c r="D21" s="326" t="str">
        <f>IF(D18=CAdmon!D22," ","ERROR")</f>
        <v xml:space="preserve"> </v>
      </c>
      <c r="E21" s="326" t="str">
        <f>IF(E18=CAdmon!E22," ","ERROR")</f>
        <v xml:space="preserve"> </v>
      </c>
      <c r="F21" s="326" t="str">
        <f>IF(F18=CAdmon!F22," ","ERROR")</f>
        <v xml:space="preserve"> </v>
      </c>
      <c r="G21" s="326" t="str">
        <f>IF(G18=CAdmon!G22," ","ERROR")</f>
        <v xml:space="preserve"> </v>
      </c>
      <c r="H21" s="326" t="str">
        <f>IF(H18=CAdmon!H22," ","ERROR")</f>
        <v xml:space="preserve"> </v>
      </c>
      <c r="I21" s="326" t="str">
        <f>IF(I18=CAdmon!I22," ","ERROR")</f>
        <v xml:space="preserve"> </v>
      </c>
    </row>
    <row r="40" spans="11:11" ht="18.75">
      <c r="K40" s="674" t="s">
        <v>475</v>
      </c>
    </row>
  </sheetData>
  <mergeCells count="8">
    <mergeCell ref="B8:C10"/>
    <mergeCell ref="D8:H8"/>
    <mergeCell ref="I8:I9"/>
    <mergeCell ref="B2:I2"/>
    <mergeCell ref="B3:I3"/>
    <mergeCell ref="B4:I4"/>
    <mergeCell ref="B5:I5"/>
    <mergeCell ref="B6:I6"/>
  </mergeCells>
  <pageMargins left="0.7" right="0.7" top="0.75" bottom="0.75" header="0.3" footer="0.3"/>
  <pageSetup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
  <sheetViews>
    <sheetView zoomScaleNormal="100" workbookViewId="0">
      <selection activeCell="F12" sqref="F12:F15"/>
    </sheetView>
  </sheetViews>
  <sheetFormatPr baseColWidth="10" defaultRowHeight="15"/>
  <cols>
    <col min="1" max="1" width="2.42578125" style="300" customWidth="1"/>
    <col min="2" max="2" width="4.5703125" style="260" customWidth="1"/>
    <col min="3" max="3" width="56.28515625" style="260" customWidth="1"/>
    <col min="4" max="9" width="12.7109375" style="260" customWidth="1"/>
    <col min="10" max="10" width="3.7109375" style="300" customWidth="1"/>
  </cols>
  <sheetData>
    <row r="1" spans="2:9">
      <c r="B1" s="599" t="s">
        <v>193</v>
      </c>
      <c r="C1" s="600"/>
      <c r="D1" s="600"/>
      <c r="E1" s="600"/>
      <c r="F1" s="600"/>
      <c r="G1" s="600"/>
      <c r="H1" s="600"/>
      <c r="I1" s="601"/>
    </row>
    <row r="2" spans="2:9">
      <c r="B2" s="602" t="s">
        <v>409</v>
      </c>
      <c r="C2" s="603"/>
      <c r="D2" s="603"/>
      <c r="E2" s="603"/>
      <c r="F2" s="603"/>
      <c r="G2" s="603"/>
      <c r="H2" s="603"/>
      <c r="I2" s="604"/>
    </row>
    <row r="3" spans="2:9">
      <c r="B3" s="602" t="s">
        <v>242</v>
      </c>
      <c r="C3" s="603"/>
      <c r="D3" s="603"/>
      <c r="E3" s="603"/>
      <c r="F3" s="603"/>
      <c r="G3" s="603"/>
      <c r="H3" s="603"/>
      <c r="I3" s="604"/>
    </row>
    <row r="4" spans="2:9">
      <c r="B4" s="602" t="s">
        <v>282</v>
      </c>
      <c r="C4" s="603"/>
      <c r="D4" s="603"/>
      <c r="E4" s="603"/>
      <c r="F4" s="603"/>
      <c r="G4" s="603"/>
      <c r="H4" s="603"/>
      <c r="I4" s="604"/>
    </row>
    <row r="5" spans="2:9">
      <c r="B5" s="605" t="s">
        <v>215</v>
      </c>
      <c r="C5" s="606"/>
      <c r="D5" s="606"/>
      <c r="E5" s="606"/>
      <c r="F5" s="606"/>
      <c r="G5" s="606"/>
      <c r="H5" s="606"/>
      <c r="I5" s="607"/>
    </row>
    <row r="6" spans="2:9" s="300" customFormat="1" ht="6.75" customHeight="1">
      <c r="B6" s="259"/>
      <c r="C6" s="259"/>
      <c r="D6" s="259"/>
      <c r="E6" s="259"/>
      <c r="F6" s="259"/>
      <c r="G6" s="259"/>
      <c r="H6" s="259"/>
      <c r="I6" s="259"/>
    </row>
    <row r="7" spans="2:9">
      <c r="B7" s="608" t="s">
        <v>76</v>
      </c>
      <c r="C7" s="608"/>
      <c r="D7" s="609" t="s">
        <v>244</v>
      </c>
      <c r="E7" s="609"/>
      <c r="F7" s="609"/>
      <c r="G7" s="609"/>
      <c r="H7" s="609"/>
      <c r="I7" s="609" t="s">
        <v>245</v>
      </c>
    </row>
    <row r="8" spans="2:9" ht="22.5">
      <c r="B8" s="608"/>
      <c r="C8" s="608"/>
      <c r="D8" s="301" t="s">
        <v>246</v>
      </c>
      <c r="E8" s="301" t="s">
        <v>247</v>
      </c>
      <c r="F8" s="301" t="s">
        <v>221</v>
      </c>
      <c r="G8" s="301" t="s">
        <v>222</v>
      </c>
      <c r="H8" s="301" t="s">
        <v>248</v>
      </c>
      <c r="I8" s="609"/>
    </row>
    <row r="9" spans="2:9" ht="11.25" customHeight="1">
      <c r="B9" s="608"/>
      <c r="C9" s="608"/>
      <c r="D9" s="301">
        <v>1</v>
      </c>
      <c r="E9" s="301">
        <v>2</v>
      </c>
      <c r="F9" s="301" t="s">
        <v>249</v>
      </c>
      <c r="G9" s="301">
        <v>4</v>
      </c>
      <c r="H9" s="301">
        <v>5</v>
      </c>
      <c r="I9" s="301" t="s">
        <v>250</v>
      </c>
    </row>
    <row r="10" spans="2:9">
      <c r="B10" s="616" t="s">
        <v>182</v>
      </c>
      <c r="C10" s="617"/>
      <c r="D10" s="330">
        <f>SUM(D11:D17)</f>
        <v>23263783</v>
      </c>
      <c r="E10" s="330">
        <f>SUM(E11:E17)</f>
        <v>5418857</v>
      </c>
      <c r="F10" s="330">
        <f>+D10+E10</f>
        <v>28682640</v>
      </c>
      <c r="G10" s="330">
        <f t="shared" ref="G10:H10" si="0">SUM(G11:G17)</f>
        <v>28682641</v>
      </c>
      <c r="H10" s="330">
        <f t="shared" si="0"/>
        <v>27392435</v>
      </c>
      <c r="I10" s="330">
        <f>+F10-G10</f>
        <v>-1</v>
      </c>
    </row>
    <row r="11" spans="2:9">
      <c r="B11" s="328"/>
      <c r="C11" s="329" t="s">
        <v>257</v>
      </c>
      <c r="D11" s="325">
        <v>9875502</v>
      </c>
      <c r="E11" s="413">
        <v>-50858</v>
      </c>
      <c r="F11" s="414">
        <f>+D11+E11</f>
        <v>9824644</v>
      </c>
      <c r="G11" s="325">
        <v>9824644</v>
      </c>
      <c r="H11" s="325">
        <v>9824644</v>
      </c>
      <c r="I11" s="330">
        <f t="shared" ref="I11:I74" si="1">+F11-G11</f>
        <v>0</v>
      </c>
    </row>
    <row r="12" spans="2:9">
      <c r="B12" s="328"/>
      <c r="C12" s="329" t="s">
        <v>258</v>
      </c>
      <c r="D12" s="325">
        <v>0</v>
      </c>
      <c r="E12" s="325">
        <v>0</v>
      </c>
      <c r="F12" s="330">
        <f t="shared" ref="F12:F74" si="2">+D12+E12</f>
        <v>0</v>
      </c>
      <c r="G12" s="325">
        <v>0</v>
      </c>
      <c r="H12" s="325">
        <v>0</v>
      </c>
      <c r="I12" s="330">
        <f t="shared" si="1"/>
        <v>0</v>
      </c>
    </row>
    <row r="13" spans="2:9">
      <c r="B13" s="328"/>
      <c r="C13" s="329" t="s">
        <v>259</v>
      </c>
      <c r="D13" s="325">
        <v>5352659</v>
      </c>
      <c r="E13" s="325">
        <v>3514335</v>
      </c>
      <c r="F13" s="330">
        <f t="shared" si="2"/>
        <v>8866994</v>
      </c>
      <c r="G13" s="325">
        <v>8866994</v>
      </c>
      <c r="H13" s="325">
        <v>7576788</v>
      </c>
      <c r="I13" s="330">
        <f>+F13-G13</f>
        <v>0</v>
      </c>
    </row>
    <row r="14" spans="2:9">
      <c r="B14" s="328"/>
      <c r="C14" s="329" t="s">
        <v>260</v>
      </c>
      <c r="D14" s="325">
        <v>4523255</v>
      </c>
      <c r="E14" s="325">
        <v>-150034</v>
      </c>
      <c r="F14" s="330">
        <f t="shared" si="2"/>
        <v>4373221</v>
      </c>
      <c r="G14" s="325">
        <v>4373222</v>
      </c>
      <c r="H14" s="325">
        <v>4373222</v>
      </c>
      <c r="I14" s="330">
        <f t="shared" si="1"/>
        <v>-1</v>
      </c>
    </row>
    <row r="15" spans="2:9">
      <c r="B15" s="328"/>
      <c r="C15" s="329" t="s">
        <v>261</v>
      </c>
      <c r="D15" s="325">
        <v>3512367</v>
      </c>
      <c r="E15" s="325">
        <v>2105414</v>
      </c>
      <c r="F15" s="330">
        <f t="shared" si="2"/>
        <v>5617781</v>
      </c>
      <c r="G15" s="325">
        <v>5617781</v>
      </c>
      <c r="H15" s="325">
        <v>5617781</v>
      </c>
      <c r="I15" s="330">
        <f t="shared" si="1"/>
        <v>0</v>
      </c>
    </row>
    <row r="16" spans="2:9">
      <c r="B16" s="328"/>
      <c r="C16" s="329" t="s">
        <v>262</v>
      </c>
      <c r="D16" s="325">
        <v>0</v>
      </c>
      <c r="E16" s="325">
        <v>0</v>
      </c>
      <c r="F16" s="330">
        <f t="shared" si="2"/>
        <v>0</v>
      </c>
      <c r="G16" s="325">
        <v>0</v>
      </c>
      <c r="H16" s="325">
        <v>0</v>
      </c>
      <c r="I16" s="330">
        <f t="shared" si="1"/>
        <v>0</v>
      </c>
    </row>
    <row r="17" spans="2:9">
      <c r="B17" s="328"/>
      <c r="C17" s="329" t="s">
        <v>263</v>
      </c>
      <c r="D17" s="325">
        <v>0</v>
      </c>
      <c r="E17" s="325">
        <v>0</v>
      </c>
      <c r="F17" s="330">
        <f t="shared" si="2"/>
        <v>0</v>
      </c>
      <c r="G17" s="325">
        <v>0</v>
      </c>
      <c r="H17" s="325">
        <v>0</v>
      </c>
      <c r="I17" s="330">
        <f t="shared" si="1"/>
        <v>0</v>
      </c>
    </row>
    <row r="18" spans="2:9">
      <c r="B18" s="616" t="s">
        <v>89</v>
      </c>
      <c r="C18" s="617"/>
      <c r="D18" s="330">
        <f>SUM(D19:D27)</f>
        <v>1036950</v>
      </c>
      <c r="E18" s="330">
        <f>SUM(E19:E27)</f>
        <v>13771</v>
      </c>
      <c r="F18" s="330">
        <f t="shared" si="2"/>
        <v>1050721</v>
      </c>
      <c r="G18" s="330">
        <f t="shared" ref="G18:H18" si="3">SUM(G19:G27)</f>
        <v>955501</v>
      </c>
      <c r="H18" s="414">
        <f t="shared" si="3"/>
        <v>955501</v>
      </c>
      <c r="I18" s="330">
        <f t="shared" si="1"/>
        <v>95220</v>
      </c>
    </row>
    <row r="19" spans="2:9">
      <c r="B19" s="328"/>
      <c r="C19" s="329" t="s">
        <v>264</v>
      </c>
      <c r="D19" s="325">
        <v>834400</v>
      </c>
      <c r="E19" s="325">
        <v>19771</v>
      </c>
      <c r="F19" s="330">
        <f t="shared" si="2"/>
        <v>854171</v>
      </c>
      <c r="G19" s="325">
        <v>792344</v>
      </c>
      <c r="H19" s="325">
        <v>792344</v>
      </c>
      <c r="I19" s="330">
        <f t="shared" si="1"/>
        <v>61827</v>
      </c>
    </row>
    <row r="20" spans="2:9">
      <c r="B20" s="328"/>
      <c r="C20" s="329" t="s">
        <v>265</v>
      </c>
      <c r="D20" s="325">
        <v>48000</v>
      </c>
      <c r="E20" s="325">
        <v>0</v>
      </c>
      <c r="F20" s="330">
        <f t="shared" si="2"/>
        <v>48000</v>
      </c>
      <c r="G20" s="325">
        <v>41220</v>
      </c>
      <c r="H20" s="325">
        <v>41220</v>
      </c>
      <c r="I20" s="330">
        <f t="shared" si="1"/>
        <v>6780</v>
      </c>
    </row>
    <row r="21" spans="2:9">
      <c r="B21" s="328"/>
      <c r="C21" s="329" t="s">
        <v>266</v>
      </c>
      <c r="D21" s="325">
        <v>0</v>
      </c>
      <c r="E21" s="325">
        <v>0</v>
      </c>
      <c r="F21" s="330">
        <f t="shared" si="2"/>
        <v>0</v>
      </c>
      <c r="G21" s="325">
        <v>0</v>
      </c>
      <c r="H21" s="325">
        <v>0</v>
      </c>
      <c r="I21" s="330">
        <f t="shared" si="1"/>
        <v>0</v>
      </c>
    </row>
    <row r="22" spans="2:9">
      <c r="B22" s="328"/>
      <c r="C22" s="329" t="s">
        <v>267</v>
      </c>
      <c r="D22" s="325">
        <v>21450</v>
      </c>
      <c r="E22" s="325">
        <v>0</v>
      </c>
      <c r="F22" s="330">
        <f t="shared" si="2"/>
        <v>21450</v>
      </c>
      <c r="G22" s="325">
        <v>8908</v>
      </c>
      <c r="H22" s="325">
        <v>8908</v>
      </c>
      <c r="I22" s="330">
        <f>+F22-G22</f>
        <v>12542</v>
      </c>
    </row>
    <row r="23" spans="2:9">
      <c r="B23" s="328"/>
      <c r="C23" s="329" t="s">
        <v>268</v>
      </c>
      <c r="D23" s="325">
        <v>8200</v>
      </c>
      <c r="E23" s="325">
        <v>-8000</v>
      </c>
      <c r="F23" s="330">
        <f t="shared" si="2"/>
        <v>200</v>
      </c>
      <c r="G23" s="325">
        <v>0</v>
      </c>
      <c r="H23" s="325">
        <v>0</v>
      </c>
      <c r="I23" s="330">
        <f t="shared" si="1"/>
        <v>200</v>
      </c>
    </row>
    <row r="24" spans="2:9">
      <c r="B24" s="328"/>
      <c r="C24" s="329" t="s">
        <v>269</v>
      </c>
      <c r="D24" s="325">
        <v>100000</v>
      </c>
      <c r="E24" s="325">
        <v>0</v>
      </c>
      <c r="F24" s="330">
        <f t="shared" si="2"/>
        <v>100000</v>
      </c>
      <c r="G24" s="325">
        <v>98190</v>
      </c>
      <c r="H24" s="325">
        <v>98190</v>
      </c>
      <c r="I24" s="330">
        <f t="shared" si="1"/>
        <v>1810</v>
      </c>
    </row>
    <row r="25" spans="2:9">
      <c r="B25" s="328"/>
      <c r="C25" s="329" t="s">
        <v>270</v>
      </c>
      <c r="D25" s="325">
        <v>1500</v>
      </c>
      <c r="E25" s="325">
        <v>0</v>
      </c>
      <c r="F25" s="330">
        <f t="shared" si="2"/>
        <v>1500</v>
      </c>
      <c r="G25" s="325">
        <v>172</v>
      </c>
      <c r="H25" s="325">
        <v>172</v>
      </c>
      <c r="I25" s="330">
        <f t="shared" si="1"/>
        <v>1328</v>
      </c>
    </row>
    <row r="26" spans="2:9">
      <c r="B26" s="328"/>
      <c r="C26" s="329" t="s">
        <v>271</v>
      </c>
      <c r="D26" s="325">
        <v>0</v>
      </c>
      <c r="E26" s="325">
        <v>0</v>
      </c>
      <c r="F26" s="330">
        <f t="shared" si="2"/>
        <v>0</v>
      </c>
      <c r="G26" s="325">
        <v>0</v>
      </c>
      <c r="H26" s="325">
        <v>0</v>
      </c>
      <c r="I26" s="330">
        <f t="shared" si="1"/>
        <v>0</v>
      </c>
    </row>
    <row r="27" spans="2:9">
      <c r="B27" s="328"/>
      <c r="C27" s="329" t="s">
        <v>272</v>
      </c>
      <c r="D27" s="325">
        <v>23400</v>
      </c>
      <c r="E27" s="325">
        <v>2000</v>
      </c>
      <c r="F27" s="330">
        <f t="shared" si="2"/>
        <v>25400</v>
      </c>
      <c r="G27" s="325">
        <v>14667</v>
      </c>
      <c r="H27" s="325">
        <v>14667</v>
      </c>
      <c r="I27" s="330">
        <f t="shared" si="1"/>
        <v>10733</v>
      </c>
    </row>
    <row r="28" spans="2:9">
      <c r="B28" s="616" t="s">
        <v>91</v>
      </c>
      <c r="C28" s="617"/>
      <c r="D28" s="330">
        <f>SUM(D29:D37)</f>
        <v>1786267</v>
      </c>
      <c r="E28" s="330">
        <f>SUM(E29:E37)</f>
        <v>549633</v>
      </c>
      <c r="F28" s="330">
        <f t="shared" si="2"/>
        <v>2335900</v>
      </c>
      <c r="G28" s="330">
        <f t="shared" ref="G28" si="4">SUM(G29:G37)</f>
        <v>1989244</v>
      </c>
      <c r="H28" s="414">
        <f>SUM(H29:H37)</f>
        <v>1844915</v>
      </c>
      <c r="I28" s="330">
        <f t="shared" si="1"/>
        <v>346656</v>
      </c>
    </row>
    <row r="29" spans="2:9">
      <c r="B29" s="328"/>
      <c r="C29" s="329" t="s">
        <v>273</v>
      </c>
      <c r="D29" s="325">
        <v>598400</v>
      </c>
      <c r="E29" s="325">
        <v>76274</v>
      </c>
      <c r="F29" s="330">
        <f t="shared" si="2"/>
        <v>674674</v>
      </c>
      <c r="G29" s="325">
        <v>519221</v>
      </c>
      <c r="H29" s="325">
        <v>490152</v>
      </c>
      <c r="I29" s="330">
        <f t="shared" si="1"/>
        <v>155453</v>
      </c>
    </row>
    <row r="30" spans="2:9">
      <c r="B30" s="328"/>
      <c r="C30" s="329" t="s">
        <v>274</v>
      </c>
      <c r="D30" s="325">
        <v>5000</v>
      </c>
      <c r="E30" s="325">
        <v>3700</v>
      </c>
      <c r="F30" s="330">
        <f t="shared" si="2"/>
        <v>8700</v>
      </c>
      <c r="G30" s="325">
        <v>3992</v>
      </c>
      <c r="H30" s="325">
        <v>3992</v>
      </c>
      <c r="I30" s="330">
        <f t="shared" si="1"/>
        <v>4708</v>
      </c>
    </row>
    <row r="31" spans="2:9">
      <c r="B31" s="328"/>
      <c r="C31" s="329" t="s">
        <v>275</v>
      </c>
      <c r="D31" s="325">
        <v>452238</v>
      </c>
      <c r="E31" s="325">
        <v>30516</v>
      </c>
      <c r="F31" s="330">
        <f t="shared" si="2"/>
        <v>482754</v>
      </c>
      <c r="G31" s="325">
        <v>399791</v>
      </c>
      <c r="H31" s="325">
        <v>364791</v>
      </c>
      <c r="I31" s="330">
        <f t="shared" si="1"/>
        <v>82963</v>
      </c>
    </row>
    <row r="32" spans="2:9">
      <c r="B32" s="328"/>
      <c r="C32" s="329" t="s">
        <v>276</v>
      </c>
      <c r="D32" s="325">
        <v>41697</v>
      </c>
      <c r="E32" s="325">
        <v>-3900</v>
      </c>
      <c r="F32" s="330">
        <f t="shared" si="2"/>
        <v>37797</v>
      </c>
      <c r="G32" s="325">
        <v>30575</v>
      </c>
      <c r="H32" s="325">
        <v>30575</v>
      </c>
      <c r="I32" s="330">
        <f t="shared" si="1"/>
        <v>7222</v>
      </c>
    </row>
    <row r="33" spans="2:11">
      <c r="B33" s="328"/>
      <c r="C33" s="329" t="s">
        <v>277</v>
      </c>
      <c r="D33" s="325">
        <v>180332</v>
      </c>
      <c r="E33" s="325">
        <v>370073</v>
      </c>
      <c r="F33" s="330">
        <f t="shared" si="2"/>
        <v>550405</v>
      </c>
      <c r="G33" s="325">
        <v>538753</v>
      </c>
      <c r="H33" s="325">
        <v>538753</v>
      </c>
      <c r="I33" s="330">
        <f t="shared" si="1"/>
        <v>11652</v>
      </c>
    </row>
    <row r="34" spans="2:11">
      <c r="B34" s="328"/>
      <c r="C34" s="329" t="s">
        <v>278</v>
      </c>
      <c r="D34" s="325">
        <v>0</v>
      </c>
      <c r="E34" s="325">
        <v>0</v>
      </c>
      <c r="F34" s="330">
        <f t="shared" si="2"/>
        <v>0</v>
      </c>
      <c r="G34" s="325">
        <v>0</v>
      </c>
      <c r="H34" s="325">
        <v>0</v>
      </c>
      <c r="I34" s="330">
        <f t="shared" si="1"/>
        <v>0</v>
      </c>
    </row>
    <row r="35" spans="2:11">
      <c r="B35" s="328"/>
      <c r="C35" s="329" t="s">
        <v>279</v>
      </c>
      <c r="D35" s="325">
        <v>34000</v>
      </c>
      <c r="E35" s="325">
        <v>45453</v>
      </c>
      <c r="F35" s="330">
        <f t="shared" si="2"/>
        <v>79453</v>
      </c>
      <c r="G35" s="325">
        <v>71028</v>
      </c>
      <c r="H35" s="325">
        <v>71028</v>
      </c>
      <c r="I35" s="330">
        <f t="shared" si="1"/>
        <v>8425</v>
      </c>
    </row>
    <row r="36" spans="2:11">
      <c r="B36" s="328"/>
      <c r="C36" s="329" t="s">
        <v>280</v>
      </c>
      <c r="D36" s="325">
        <v>0</v>
      </c>
      <c r="E36" s="325">
        <v>3097</v>
      </c>
      <c r="F36" s="330">
        <f t="shared" si="2"/>
        <v>3097</v>
      </c>
      <c r="G36" s="325">
        <v>3097</v>
      </c>
      <c r="H36" s="325">
        <v>3097</v>
      </c>
      <c r="I36" s="330">
        <f t="shared" si="1"/>
        <v>0</v>
      </c>
    </row>
    <row r="37" spans="2:11">
      <c r="B37" s="328"/>
      <c r="C37" s="329" t="s">
        <v>281</v>
      </c>
      <c r="D37" s="325">
        <v>474600</v>
      </c>
      <c r="E37" s="325">
        <v>24420</v>
      </c>
      <c r="F37" s="330">
        <f t="shared" si="2"/>
        <v>499020</v>
      </c>
      <c r="G37" s="325">
        <v>422787</v>
      </c>
      <c r="H37" s="325">
        <v>342527</v>
      </c>
      <c r="I37" s="330">
        <f t="shared" si="1"/>
        <v>76233</v>
      </c>
    </row>
    <row r="38" spans="2:11">
      <c r="B38" s="616" t="s">
        <v>234</v>
      </c>
      <c r="C38" s="617"/>
      <c r="D38" s="330">
        <f>SUM(D39:D47)</f>
        <v>0</v>
      </c>
      <c r="E38" s="330">
        <f>SUM(E39:E47)</f>
        <v>0</v>
      </c>
      <c r="F38" s="330">
        <f t="shared" si="2"/>
        <v>0</v>
      </c>
      <c r="G38" s="330">
        <f t="shared" ref="G38:H38" si="5">SUM(G39:G47)</f>
        <v>0</v>
      </c>
      <c r="H38" s="330">
        <f t="shared" si="5"/>
        <v>0</v>
      </c>
      <c r="I38" s="330">
        <f t="shared" si="1"/>
        <v>0</v>
      </c>
    </row>
    <row r="39" spans="2:11">
      <c r="B39" s="328"/>
      <c r="C39" s="329" t="s">
        <v>95</v>
      </c>
      <c r="D39" s="325"/>
      <c r="E39" s="325"/>
      <c r="F39" s="330">
        <f t="shared" si="2"/>
        <v>0</v>
      </c>
      <c r="G39" s="325">
        <v>0</v>
      </c>
      <c r="H39" s="325"/>
      <c r="I39" s="330">
        <f t="shared" si="1"/>
        <v>0</v>
      </c>
    </row>
    <row r="40" spans="2:11" ht="18.75">
      <c r="B40" s="328"/>
      <c r="C40" s="329" t="s">
        <v>97</v>
      </c>
      <c r="D40" s="325"/>
      <c r="E40" s="325"/>
      <c r="F40" s="330">
        <f t="shared" si="2"/>
        <v>0</v>
      </c>
      <c r="G40" s="325">
        <v>0</v>
      </c>
      <c r="H40" s="325"/>
      <c r="I40" s="330">
        <f t="shared" si="1"/>
        <v>0</v>
      </c>
      <c r="K40" s="674" t="s">
        <v>475</v>
      </c>
    </row>
    <row r="41" spans="2:11">
      <c r="B41" s="328"/>
      <c r="C41" s="329" t="s">
        <v>99</v>
      </c>
      <c r="D41" s="325"/>
      <c r="E41" s="325"/>
      <c r="F41" s="330">
        <f t="shared" si="2"/>
        <v>0</v>
      </c>
      <c r="G41" s="325">
        <v>0</v>
      </c>
      <c r="H41" s="325"/>
      <c r="I41" s="330">
        <f t="shared" si="1"/>
        <v>0</v>
      </c>
    </row>
    <row r="42" spans="2:11">
      <c r="B42" s="328"/>
      <c r="C42" s="329" t="s">
        <v>100</v>
      </c>
      <c r="D42" s="325"/>
      <c r="E42" s="325"/>
      <c r="F42" s="330">
        <f t="shared" si="2"/>
        <v>0</v>
      </c>
      <c r="G42" s="325">
        <v>0</v>
      </c>
      <c r="H42" s="325"/>
      <c r="I42" s="330">
        <f t="shared" si="1"/>
        <v>0</v>
      </c>
    </row>
    <row r="43" spans="2:11">
      <c r="B43" s="328"/>
      <c r="C43" s="329" t="s">
        <v>102</v>
      </c>
      <c r="D43" s="325"/>
      <c r="E43" s="325"/>
      <c r="F43" s="330">
        <f t="shared" si="2"/>
        <v>0</v>
      </c>
      <c r="G43" s="325">
        <v>0</v>
      </c>
      <c r="H43" s="325"/>
      <c r="I43" s="330">
        <f t="shared" si="1"/>
        <v>0</v>
      </c>
    </row>
    <row r="44" spans="2:11">
      <c r="B44" s="328"/>
      <c r="C44" s="329" t="s">
        <v>283</v>
      </c>
      <c r="D44" s="325"/>
      <c r="E44" s="325"/>
      <c r="F44" s="330">
        <f t="shared" si="2"/>
        <v>0</v>
      </c>
      <c r="G44" s="325">
        <v>0</v>
      </c>
      <c r="H44" s="325"/>
      <c r="I44" s="330">
        <f t="shared" si="1"/>
        <v>0</v>
      </c>
    </row>
    <row r="45" spans="2:11">
      <c r="B45" s="328"/>
      <c r="C45" s="329" t="s">
        <v>105</v>
      </c>
      <c r="D45" s="325"/>
      <c r="E45" s="325"/>
      <c r="F45" s="330">
        <f t="shared" si="2"/>
        <v>0</v>
      </c>
      <c r="G45" s="325">
        <v>0</v>
      </c>
      <c r="H45" s="325"/>
      <c r="I45" s="330">
        <f t="shared" si="1"/>
        <v>0</v>
      </c>
    </row>
    <row r="46" spans="2:11">
      <c r="B46" s="328"/>
      <c r="C46" s="329" t="s">
        <v>106</v>
      </c>
      <c r="D46" s="325"/>
      <c r="E46" s="325"/>
      <c r="F46" s="330">
        <f t="shared" si="2"/>
        <v>0</v>
      </c>
      <c r="G46" s="325">
        <v>0</v>
      </c>
      <c r="H46" s="325"/>
      <c r="I46" s="330">
        <f t="shared" si="1"/>
        <v>0</v>
      </c>
    </row>
    <row r="47" spans="2:11">
      <c r="B47" s="328"/>
      <c r="C47" s="329" t="s">
        <v>108</v>
      </c>
      <c r="D47" s="325"/>
      <c r="E47" s="325"/>
      <c r="F47" s="330">
        <f t="shared" si="2"/>
        <v>0</v>
      </c>
      <c r="G47" s="325">
        <v>0</v>
      </c>
      <c r="H47" s="325"/>
      <c r="I47" s="330">
        <f t="shared" si="1"/>
        <v>0</v>
      </c>
    </row>
    <row r="48" spans="2:11">
      <c r="B48" s="616" t="s">
        <v>284</v>
      </c>
      <c r="C48" s="617"/>
      <c r="D48" s="330">
        <f>SUM(D49:D57)</f>
        <v>0</v>
      </c>
      <c r="E48" s="330">
        <f>SUM(E49:E57)</f>
        <v>0</v>
      </c>
      <c r="F48" s="330">
        <f t="shared" si="2"/>
        <v>0</v>
      </c>
      <c r="G48" s="330">
        <f t="shared" ref="G48:H48" si="6">SUM(G49:G57)</f>
        <v>0</v>
      </c>
      <c r="H48" s="330">
        <f t="shared" si="6"/>
        <v>0</v>
      </c>
      <c r="I48" s="330">
        <f t="shared" si="1"/>
        <v>0</v>
      </c>
    </row>
    <row r="49" spans="2:9">
      <c r="B49" s="328"/>
      <c r="C49" s="329" t="s">
        <v>285</v>
      </c>
      <c r="D49" s="325"/>
      <c r="E49" s="325"/>
      <c r="F49" s="330">
        <f t="shared" si="2"/>
        <v>0</v>
      </c>
      <c r="G49" s="325">
        <v>0</v>
      </c>
      <c r="H49" s="325"/>
      <c r="I49" s="330">
        <f t="shared" si="1"/>
        <v>0</v>
      </c>
    </row>
    <row r="50" spans="2:9">
      <c r="B50" s="328"/>
      <c r="C50" s="329" t="s">
        <v>286</v>
      </c>
      <c r="D50" s="325"/>
      <c r="E50" s="325"/>
      <c r="F50" s="330">
        <f t="shared" si="2"/>
        <v>0</v>
      </c>
      <c r="G50" s="325">
        <v>0</v>
      </c>
      <c r="H50" s="325"/>
      <c r="I50" s="330">
        <f t="shared" si="1"/>
        <v>0</v>
      </c>
    </row>
    <row r="51" spans="2:9">
      <c r="B51" s="328"/>
      <c r="C51" s="329" t="s">
        <v>287</v>
      </c>
      <c r="D51" s="325"/>
      <c r="E51" s="325"/>
      <c r="F51" s="330">
        <f t="shared" si="2"/>
        <v>0</v>
      </c>
      <c r="G51" s="325">
        <v>0</v>
      </c>
      <c r="H51" s="325"/>
      <c r="I51" s="330">
        <f t="shared" si="1"/>
        <v>0</v>
      </c>
    </row>
    <row r="52" spans="2:9">
      <c r="B52" s="328"/>
      <c r="C52" s="329" t="s">
        <v>288</v>
      </c>
      <c r="D52" s="325"/>
      <c r="E52" s="325"/>
      <c r="F52" s="330">
        <f t="shared" si="2"/>
        <v>0</v>
      </c>
      <c r="G52" s="325">
        <v>0</v>
      </c>
      <c r="H52" s="325"/>
      <c r="I52" s="330">
        <f t="shared" si="1"/>
        <v>0</v>
      </c>
    </row>
    <row r="53" spans="2:9">
      <c r="B53" s="328"/>
      <c r="C53" s="329" t="s">
        <v>289</v>
      </c>
      <c r="D53" s="325"/>
      <c r="E53" s="325"/>
      <c r="F53" s="330">
        <f t="shared" si="2"/>
        <v>0</v>
      </c>
      <c r="G53" s="325">
        <v>0</v>
      </c>
      <c r="H53" s="325"/>
      <c r="I53" s="330">
        <f t="shared" si="1"/>
        <v>0</v>
      </c>
    </row>
    <row r="54" spans="2:9">
      <c r="B54" s="328"/>
      <c r="C54" s="329" t="s">
        <v>290</v>
      </c>
      <c r="D54" s="325"/>
      <c r="E54" s="325"/>
      <c r="F54" s="330">
        <f t="shared" si="2"/>
        <v>0</v>
      </c>
      <c r="G54" s="325">
        <v>0</v>
      </c>
      <c r="H54" s="325"/>
      <c r="I54" s="330">
        <f t="shared" si="1"/>
        <v>0</v>
      </c>
    </row>
    <row r="55" spans="2:9">
      <c r="B55" s="328"/>
      <c r="C55" s="329" t="s">
        <v>291</v>
      </c>
      <c r="D55" s="325"/>
      <c r="E55" s="325"/>
      <c r="F55" s="330">
        <f t="shared" si="2"/>
        <v>0</v>
      </c>
      <c r="G55" s="325">
        <v>0</v>
      </c>
      <c r="H55" s="325"/>
      <c r="I55" s="330">
        <f t="shared" si="1"/>
        <v>0</v>
      </c>
    </row>
    <row r="56" spans="2:9">
      <c r="B56" s="328"/>
      <c r="C56" s="329" t="s">
        <v>292</v>
      </c>
      <c r="D56" s="325"/>
      <c r="E56" s="325"/>
      <c r="F56" s="330">
        <f t="shared" si="2"/>
        <v>0</v>
      </c>
      <c r="G56" s="325">
        <v>0</v>
      </c>
      <c r="H56" s="325"/>
      <c r="I56" s="330">
        <f t="shared" si="1"/>
        <v>0</v>
      </c>
    </row>
    <row r="57" spans="2:9">
      <c r="B57" s="328"/>
      <c r="C57" s="329" t="s">
        <v>37</v>
      </c>
      <c r="D57" s="325"/>
      <c r="E57" s="325"/>
      <c r="F57" s="330">
        <f t="shared" si="2"/>
        <v>0</v>
      </c>
      <c r="G57" s="325">
        <v>0</v>
      </c>
      <c r="H57" s="325"/>
      <c r="I57" s="330">
        <f t="shared" si="1"/>
        <v>0</v>
      </c>
    </row>
    <row r="58" spans="2:9">
      <c r="B58" s="616" t="s">
        <v>129</v>
      </c>
      <c r="C58" s="617"/>
      <c r="D58" s="330">
        <f>SUM(D59:D61)</f>
        <v>0</v>
      </c>
      <c r="E58" s="330">
        <f>SUM(E59:E61)</f>
        <v>0</v>
      </c>
      <c r="F58" s="330">
        <f t="shared" si="2"/>
        <v>0</v>
      </c>
      <c r="G58" s="330">
        <f t="shared" ref="G58:H58" si="7">SUM(G59:G61)</f>
        <v>0</v>
      </c>
      <c r="H58" s="330">
        <f t="shared" si="7"/>
        <v>0</v>
      </c>
      <c r="I58" s="330">
        <f t="shared" si="1"/>
        <v>0</v>
      </c>
    </row>
    <row r="59" spans="2:9">
      <c r="B59" s="328"/>
      <c r="C59" s="329" t="s">
        <v>293</v>
      </c>
      <c r="D59" s="325"/>
      <c r="E59" s="325"/>
      <c r="F59" s="330">
        <f t="shared" si="2"/>
        <v>0</v>
      </c>
      <c r="G59" s="325">
        <v>0</v>
      </c>
      <c r="H59" s="325"/>
      <c r="I59" s="330">
        <f t="shared" si="1"/>
        <v>0</v>
      </c>
    </row>
    <row r="60" spans="2:9">
      <c r="B60" s="328"/>
      <c r="C60" s="329" t="s">
        <v>294</v>
      </c>
      <c r="D60" s="325"/>
      <c r="E60" s="325"/>
      <c r="F60" s="330">
        <f t="shared" si="2"/>
        <v>0</v>
      </c>
      <c r="G60" s="325">
        <v>0</v>
      </c>
      <c r="H60" s="325"/>
      <c r="I60" s="330">
        <f t="shared" si="1"/>
        <v>0</v>
      </c>
    </row>
    <row r="61" spans="2:9">
      <c r="B61" s="328"/>
      <c r="C61" s="329" t="s">
        <v>295</v>
      </c>
      <c r="D61" s="325"/>
      <c r="E61" s="325"/>
      <c r="F61" s="330">
        <f t="shared" si="2"/>
        <v>0</v>
      </c>
      <c r="G61" s="325">
        <v>0</v>
      </c>
      <c r="H61" s="325"/>
      <c r="I61" s="330">
        <f t="shared" si="1"/>
        <v>0</v>
      </c>
    </row>
    <row r="62" spans="2:9">
      <c r="B62" s="616" t="s">
        <v>296</v>
      </c>
      <c r="C62" s="617"/>
      <c r="D62" s="330">
        <f>SUM(D63:D69)</f>
        <v>0</v>
      </c>
      <c r="E62" s="330">
        <f>SUM(E63:E69)</f>
        <v>0</v>
      </c>
      <c r="F62" s="330">
        <f t="shared" si="2"/>
        <v>0</v>
      </c>
      <c r="G62" s="330">
        <f t="shared" ref="G62:H62" si="8">SUM(G63:G69)</f>
        <v>0</v>
      </c>
      <c r="H62" s="330">
        <f t="shared" si="8"/>
        <v>0</v>
      </c>
      <c r="I62" s="330">
        <f t="shared" si="1"/>
        <v>0</v>
      </c>
    </row>
    <row r="63" spans="2:9">
      <c r="B63" s="328"/>
      <c r="C63" s="329" t="s">
        <v>297</v>
      </c>
      <c r="D63" s="325"/>
      <c r="E63" s="325"/>
      <c r="F63" s="330">
        <f t="shared" si="2"/>
        <v>0</v>
      </c>
      <c r="G63" s="325">
        <v>0</v>
      </c>
      <c r="H63" s="325"/>
      <c r="I63" s="330">
        <f t="shared" si="1"/>
        <v>0</v>
      </c>
    </row>
    <row r="64" spans="2:9">
      <c r="B64" s="328"/>
      <c r="C64" s="329" t="s">
        <v>298</v>
      </c>
      <c r="D64" s="325"/>
      <c r="E64" s="325"/>
      <c r="F64" s="330">
        <f t="shared" si="2"/>
        <v>0</v>
      </c>
      <c r="G64" s="325">
        <v>0</v>
      </c>
      <c r="H64" s="325"/>
      <c r="I64" s="330">
        <f t="shared" si="1"/>
        <v>0</v>
      </c>
    </row>
    <row r="65" spans="2:9">
      <c r="B65" s="328"/>
      <c r="C65" s="329" t="s">
        <v>299</v>
      </c>
      <c r="D65" s="325"/>
      <c r="E65" s="325"/>
      <c r="F65" s="330">
        <f t="shared" si="2"/>
        <v>0</v>
      </c>
      <c r="G65" s="325">
        <v>0</v>
      </c>
      <c r="H65" s="325"/>
      <c r="I65" s="330">
        <f t="shared" si="1"/>
        <v>0</v>
      </c>
    </row>
    <row r="66" spans="2:9">
      <c r="B66" s="328"/>
      <c r="C66" s="329" t="s">
        <v>300</v>
      </c>
      <c r="D66" s="325"/>
      <c r="E66" s="325"/>
      <c r="F66" s="330">
        <f t="shared" si="2"/>
        <v>0</v>
      </c>
      <c r="G66" s="325">
        <v>0</v>
      </c>
      <c r="H66" s="325"/>
      <c r="I66" s="330">
        <f t="shared" si="1"/>
        <v>0</v>
      </c>
    </row>
    <row r="67" spans="2:9">
      <c r="B67" s="328"/>
      <c r="C67" s="329" t="s">
        <v>301</v>
      </c>
      <c r="D67" s="325"/>
      <c r="E67" s="325"/>
      <c r="F67" s="330">
        <f t="shared" si="2"/>
        <v>0</v>
      </c>
      <c r="G67" s="325">
        <v>0</v>
      </c>
      <c r="H67" s="325"/>
      <c r="I67" s="330">
        <f t="shared" si="1"/>
        <v>0</v>
      </c>
    </row>
    <row r="68" spans="2:9">
      <c r="B68" s="328"/>
      <c r="C68" s="329" t="s">
        <v>302</v>
      </c>
      <c r="D68" s="325"/>
      <c r="E68" s="325"/>
      <c r="F68" s="330">
        <f t="shared" si="2"/>
        <v>0</v>
      </c>
      <c r="G68" s="325">
        <v>0</v>
      </c>
      <c r="H68" s="325"/>
      <c r="I68" s="330">
        <f t="shared" si="1"/>
        <v>0</v>
      </c>
    </row>
    <row r="69" spans="2:9">
      <c r="B69" s="328"/>
      <c r="C69" s="329" t="s">
        <v>303</v>
      </c>
      <c r="D69" s="325"/>
      <c r="E69" s="325"/>
      <c r="F69" s="330">
        <f t="shared" si="2"/>
        <v>0</v>
      </c>
      <c r="G69" s="325">
        <v>0</v>
      </c>
      <c r="H69" s="325"/>
      <c r="I69" s="330">
        <f t="shared" si="1"/>
        <v>0</v>
      </c>
    </row>
    <row r="70" spans="2:9">
      <c r="B70" s="594" t="s">
        <v>103</v>
      </c>
      <c r="C70" s="588"/>
      <c r="D70" s="330">
        <f>SUM(D71:D73)</f>
        <v>0</v>
      </c>
      <c r="E70" s="330">
        <f>SUM(E71:E73)</f>
        <v>0</v>
      </c>
      <c r="F70" s="330">
        <f t="shared" si="2"/>
        <v>0</v>
      </c>
      <c r="G70" s="330">
        <f t="shared" ref="G70:H70" si="9">SUM(G71:G73)</f>
        <v>0</v>
      </c>
      <c r="H70" s="330">
        <f t="shared" si="9"/>
        <v>0</v>
      </c>
      <c r="I70" s="330">
        <f t="shared" si="1"/>
        <v>0</v>
      </c>
    </row>
    <row r="71" spans="2:9">
      <c r="B71" s="328"/>
      <c r="C71" s="329" t="s">
        <v>112</v>
      </c>
      <c r="D71" s="325"/>
      <c r="E71" s="325"/>
      <c r="F71" s="330">
        <f t="shared" si="2"/>
        <v>0</v>
      </c>
      <c r="G71" s="325">
        <v>0</v>
      </c>
      <c r="H71" s="325"/>
      <c r="I71" s="330">
        <f t="shared" si="1"/>
        <v>0</v>
      </c>
    </row>
    <row r="72" spans="2:9">
      <c r="B72" s="328"/>
      <c r="C72" s="329" t="s">
        <v>50</v>
      </c>
      <c r="D72" s="325"/>
      <c r="E72" s="325"/>
      <c r="F72" s="330">
        <f t="shared" si="2"/>
        <v>0</v>
      </c>
      <c r="G72" s="325">
        <v>0</v>
      </c>
      <c r="H72" s="325"/>
      <c r="I72" s="330">
        <f t="shared" si="1"/>
        <v>0</v>
      </c>
    </row>
    <row r="73" spans="2:9">
      <c r="B73" s="328"/>
      <c r="C73" s="329" t="s">
        <v>115</v>
      </c>
      <c r="D73" s="325"/>
      <c r="E73" s="325"/>
      <c r="F73" s="330">
        <f t="shared" si="2"/>
        <v>0</v>
      </c>
      <c r="G73" s="325">
        <v>0</v>
      </c>
      <c r="H73" s="325"/>
      <c r="I73" s="330">
        <f t="shared" si="1"/>
        <v>0</v>
      </c>
    </row>
    <row r="74" spans="2:9">
      <c r="B74" s="616" t="s">
        <v>304</v>
      </c>
      <c r="C74" s="617"/>
      <c r="D74" s="330">
        <f>SUM(D75:D81)</f>
        <v>0</v>
      </c>
      <c r="E74" s="330">
        <f t="shared" ref="E74" si="10">SUM(E75:E81)</f>
        <v>0</v>
      </c>
      <c r="F74" s="330">
        <f t="shared" si="2"/>
        <v>0</v>
      </c>
      <c r="G74" s="330">
        <f t="shared" ref="G74" si="11">SUM(G75:G81)</f>
        <v>0</v>
      </c>
      <c r="H74" s="330">
        <f t="shared" ref="H74" si="12">SUM(H75:H81)</f>
        <v>0</v>
      </c>
      <c r="I74" s="330">
        <f t="shared" si="1"/>
        <v>0</v>
      </c>
    </row>
    <row r="75" spans="2:9">
      <c r="B75" s="328"/>
      <c r="C75" s="329" t="s">
        <v>305</v>
      </c>
      <c r="D75" s="325"/>
      <c r="E75" s="325"/>
      <c r="F75" s="330">
        <f t="shared" ref="F75:F81" si="13">+D75+E75</f>
        <v>0</v>
      </c>
      <c r="G75" s="325">
        <v>0</v>
      </c>
      <c r="H75" s="325"/>
      <c r="I75" s="330">
        <f t="shared" ref="I75:I81" si="14">+F75-G75</f>
        <v>0</v>
      </c>
    </row>
    <row r="76" spans="2:9">
      <c r="B76" s="328"/>
      <c r="C76" s="329" t="s">
        <v>118</v>
      </c>
      <c r="D76" s="325"/>
      <c r="E76" s="325"/>
      <c r="F76" s="330">
        <f t="shared" si="13"/>
        <v>0</v>
      </c>
      <c r="G76" s="325">
        <v>0</v>
      </c>
      <c r="H76" s="325"/>
      <c r="I76" s="330">
        <f t="shared" si="14"/>
        <v>0</v>
      </c>
    </row>
    <row r="77" spans="2:9">
      <c r="B77" s="328"/>
      <c r="C77" s="329" t="s">
        <v>119</v>
      </c>
      <c r="D77" s="325"/>
      <c r="E77" s="325"/>
      <c r="F77" s="330">
        <f t="shared" si="13"/>
        <v>0</v>
      </c>
      <c r="G77" s="325">
        <v>0</v>
      </c>
      <c r="H77" s="325"/>
      <c r="I77" s="330">
        <f t="shared" si="14"/>
        <v>0</v>
      </c>
    </row>
    <row r="78" spans="2:9">
      <c r="B78" s="328"/>
      <c r="C78" s="329" t="s">
        <v>120</v>
      </c>
      <c r="D78" s="325"/>
      <c r="E78" s="325"/>
      <c r="F78" s="330">
        <f t="shared" si="13"/>
        <v>0</v>
      </c>
      <c r="G78" s="325">
        <v>0</v>
      </c>
      <c r="H78" s="325"/>
      <c r="I78" s="330">
        <f t="shared" si="14"/>
        <v>0</v>
      </c>
    </row>
    <row r="79" spans="2:9">
      <c r="B79" s="328"/>
      <c r="C79" s="329" t="s">
        <v>121</v>
      </c>
      <c r="D79" s="325"/>
      <c r="E79" s="325"/>
      <c r="F79" s="330">
        <f t="shared" si="13"/>
        <v>0</v>
      </c>
      <c r="G79" s="325">
        <v>0</v>
      </c>
      <c r="H79" s="325"/>
      <c r="I79" s="330">
        <f t="shared" si="14"/>
        <v>0</v>
      </c>
    </row>
    <row r="80" spans="2:9">
      <c r="B80" s="328"/>
      <c r="C80" s="329" t="s">
        <v>122</v>
      </c>
      <c r="D80" s="325"/>
      <c r="E80" s="325"/>
      <c r="F80" s="330">
        <f t="shared" si="13"/>
        <v>0</v>
      </c>
      <c r="G80" s="325">
        <v>0</v>
      </c>
      <c r="H80" s="325"/>
      <c r="I80" s="330">
        <f t="shared" si="14"/>
        <v>0</v>
      </c>
    </row>
    <row r="81" spans="1:10">
      <c r="B81" s="328"/>
      <c r="C81" s="329" t="s">
        <v>306</v>
      </c>
      <c r="D81" s="325"/>
      <c r="E81" s="325"/>
      <c r="F81" s="330">
        <f t="shared" si="13"/>
        <v>0</v>
      </c>
      <c r="G81" s="325">
        <v>0</v>
      </c>
      <c r="H81" s="325"/>
      <c r="I81" s="330">
        <f t="shared" si="14"/>
        <v>0</v>
      </c>
    </row>
    <row r="82" spans="1:10" s="313" customFormat="1">
      <c r="A82" s="310"/>
      <c r="B82" s="331"/>
      <c r="C82" s="332" t="s">
        <v>251</v>
      </c>
      <c r="D82" s="333">
        <f>+D10+D18+D28+D38+D48+D58+D62+D70+D74</f>
        <v>26087000</v>
      </c>
      <c r="E82" s="333">
        <f>+E10+E18+E28+E38+E48+E58+E62+E70+E74</f>
        <v>5982261</v>
      </c>
      <c r="F82" s="333">
        <f t="shared" ref="F82:I82" si="15">+F10+F18+F28+F38+F48+F58+F62+F70+F74</f>
        <v>32069261</v>
      </c>
      <c r="G82" s="333">
        <f t="shared" si="15"/>
        <v>31627386</v>
      </c>
      <c r="H82" s="333">
        <f t="shared" si="15"/>
        <v>30192851</v>
      </c>
      <c r="I82" s="333">
        <f t="shared" si="15"/>
        <v>441875</v>
      </c>
      <c r="J82" s="310"/>
    </row>
    <row r="84" spans="1:10" ht="15.75">
      <c r="D84" s="327" t="str">
        <f>IF(CAdmon!D22=COG!D82," ","ERROR")</f>
        <v xml:space="preserve"> </v>
      </c>
      <c r="E84" s="327" t="str">
        <f>IF(CAdmon!E22=COG!E82," ","ERROR")</f>
        <v xml:space="preserve"> </v>
      </c>
      <c r="F84" s="327" t="str">
        <f>IF(CAdmon!F22=COG!F82," ","ERROR")</f>
        <v xml:space="preserve"> </v>
      </c>
      <c r="G84" s="327" t="str">
        <f>IF(CAdmon!G22=COG!G82," ","ERROR")</f>
        <v xml:space="preserve"> </v>
      </c>
      <c r="H84" s="327" t="str">
        <f>IF(CAdmon!H22=COG!H82," ","ERROR")</f>
        <v xml:space="preserve"> </v>
      </c>
      <c r="I84" s="327" t="str">
        <f>IF(CAdmon!I22=COG!I82," ","ERROR")</f>
        <v xml:space="preserve"> </v>
      </c>
    </row>
  </sheetData>
  <mergeCells count="17">
    <mergeCell ref="B1:I1"/>
    <mergeCell ref="B2:I2"/>
    <mergeCell ref="B3:I3"/>
    <mergeCell ref="B4:I4"/>
    <mergeCell ref="B5:I5"/>
    <mergeCell ref="B58:C58"/>
    <mergeCell ref="B62:C62"/>
    <mergeCell ref="B70:C70"/>
    <mergeCell ref="B74:C74"/>
    <mergeCell ref="I7:I8"/>
    <mergeCell ref="B10:C10"/>
    <mergeCell ref="B18:C18"/>
    <mergeCell ref="B28:C28"/>
    <mergeCell ref="B38:C38"/>
    <mergeCell ref="B48:C48"/>
    <mergeCell ref="B7:C9"/>
    <mergeCell ref="D7:H7"/>
  </mergeCells>
  <pageMargins left="0.7" right="0.7" top="0.75" bottom="0.75" header="0.3" footer="0.3"/>
  <pageSetup scale="85" fitToHeight="0" orientation="landscape" r:id="rId1"/>
  <ignoredErrors>
    <ignoredError sqref="F18 F28 F38 F48 F58 F62 F70 F74"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opLeftCell="A31" zoomScaleNormal="100" workbookViewId="0">
      <selection activeCell="F12" sqref="F12:F15"/>
    </sheetView>
  </sheetViews>
  <sheetFormatPr baseColWidth="10" defaultRowHeight="15"/>
  <cols>
    <col min="1" max="1" width="1.5703125" style="300" customWidth="1"/>
    <col min="2" max="2" width="4.5703125" style="345" customWidth="1"/>
    <col min="3" max="3" width="60.28515625" style="260" customWidth="1"/>
    <col min="4" max="9" width="12.7109375" style="260" customWidth="1"/>
    <col min="10" max="10" width="3.28515625" style="300" customWidth="1"/>
  </cols>
  <sheetData>
    <row r="1" spans="1:10" s="300" customFormat="1" ht="8.25" customHeight="1">
      <c r="B1" s="259"/>
      <c r="C1" s="259"/>
      <c r="D1" s="259"/>
      <c r="E1" s="259"/>
      <c r="F1" s="259"/>
      <c r="G1" s="259"/>
      <c r="H1" s="259"/>
      <c r="I1" s="259"/>
    </row>
    <row r="2" spans="1:10">
      <c r="B2" s="599" t="s">
        <v>193</v>
      </c>
      <c r="C2" s="600"/>
      <c r="D2" s="600"/>
      <c r="E2" s="600"/>
      <c r="F2" s="600"/>
      <c r="G2" s="600"/>
      <c r="H2" s="600"/>
      <c r="I2" s="601"/>
    </row>
    <row r="3" spans="1:10">
      <c r="B3" s="602" t="s">
        <v>409</v>
      </c>
      <c r="C3" s="603"/>
      <c r="D3" s="603"/>
      <c r="E3" s="603"/>
      <c r="F3" s="603"/>
      <c r="G3" s="603"/>
      <c r="H3" s="603"/>
      <c r="I3" s="604"/>
    </row>
    <row r="4" spans="1:10">
      <c r="B4" s="602" t="s">
        <v>242</v>
      </c>
      <c r="C4" s="603"/>
      <c r="D4" s="603"/>
      <c r="E4" s="603"/>
      <c r="F4" s="603"/>
      <c r="G4" s="603"/>
      <c r="H4" s="603"/>
      <c r="I4" s="604"/>
    </row>
    <row r="5" spans="1:10">
      <c r="B5" s="602" t="s">
        <v>307</v>
      </c>
      <c r="C5" s="603"/>
      <c r="D5" s="603"/>
      <c r="E5" s="603"/>
      <c r="F5" s="603"/>
      <c r="G5" s="603"/>
      <c r="H5" s="603"/>
      <c r="I5" s="604"/>
    </row>
    <row r="6" spans="1:10">
      <c r="B6" s="605" t="s">
        <v>308</v>
      </c>
      <c r="C6" s="606"/>
      <c r="D6" s="606"/>
      <c r="E6" s="606"/>
      <c r="F6" s="606"/>
      <c r="G6" s="606"/>
      <c r="H6" s="606"/>
      <c r="I6" s="607"/>
    </row>
    <row r="7" spans="1:10" s="300" customFormat="1" ht="9" customHeight="1">
      <c r="B7" s="259"/>
      <c r="C7" s="259"/>
      <c r="D7" s="259"/>
      <c r="E7" s="259"/>
      <c r="F7" s="259"/>
      <c r="G7" s="259"/>
      <c r="H7" s="259"/>
      <c r="I7" s="259"/>
    </row>
    <row r="8" spans="1:10">
      <c r="B8" s="608" t="s">
        <v>76</v>
      </c>
      <c r="C8" s="608"/>
      <c r="D8" s="609" t="s">
        <v>244</v>
      </c>
      <c r="E8" s="609"/>
      <c r="F8" s="609"/>
      <c r="G8" s="609"/>
      <c r="H8" s="609"/>
      <c r="I8" s="609" t="s">
        <v>245</v>
      </c>
    </row>
    <row r="9" spans="1:10" ht="22.5">
      <c r="B9" s="608"/>
      <c r="C9" s="608"/>
      <c r="D9" s="301" t="s">
        <v>246</v>
      </c>
      <c r="E9" s="301" t="s">
        <v>247</v>
      </c>
      <c r="F9" s="301" t="s">
        <v>221</v>
      </c>
      <c r="G9" s="301" t="s">
        <v>222</v>
      </c>
      <c r="H9" s="301" t="s">
        <v>248</v>
      </c>
      <c r="I9" s="609"/>
    </row>
    <row r="10" spans="1:10">
      <c r="B10" s="608"/>
      <c r="C10" s="608"/>
      <c r="D10" s="301">
        <v>1</v>
      </c>
      <c r="E10" s="301">
        <v>2</v>
      </c>
      <c r="F10" s="301" t="s">
        <v>249</v>
      </c>
      <c r="G10" s="301">
        <v>4</v>
      </c>
      <c r="H10" s="301">
        <v>5</v>
      </c>
      <c r="I10" s="301" t="s">
        <v>250</v>
      </c>
    </row>
    <row r="11" spans="1:10" ht="3" customHeight="1">
      <c r="B11" s="334"/>
      <c r="C11" s="317"/>
      <c r="D11" s="318"/>
      <c r="E11" s="318"/>
      <c r="F11" s="318"/>
      <c r="G11" s="318"/>
      <c r="H11" s="318"/>
      <c r="I11" s="318"/>
    </row>
    <row r="12" spans="1:10" s="336" customFormat="1">
      <c r="A12" s="335"/>
      <c r="B12" s="618" t="s">
        <v>309</v>
      </c>
      <c r="C12" s="619"/>
      <c r="D12" s="346">
        <f>SUM(D13:D20)</f>
        <v>26087000</v>
      </c>
      <c r="E12" s="346">
        <f t="shared" ref="E12:I12" si="0">SUM(E13:E20)</f>
        <v>5982261</v>
      </c>
      <c r="F12" s="346">
        <f t="shared" si="0"/>
        <v>32069261</v>
      </c>
      <c r="G12" s="346">
        <f t="shared" si="0"/>
        <v>31627386</v>
      </c>
      <c r="H12" s="346">
        <f t="shared" si="0"/>
        <v>30192851</v>
      </c>
      <c r="I12" s="346">
        <f t="shared" si="0"/>
        <v>441875</v>
      </c>
      <c r="J12" s="335"/>
    </row>
    <row r="13" spans="1:10" s="336" customFormat="1">
      <c r="A13" s="335"/>
      <c r="B13" s="337"/>
      <c r="C13" s="338" t="s">
        <v>310</v>
      </c>
      <c r="D13" s="315"/>
      <c r="E13" s="315"/>
      <c r="F13" s="315">
        <f>+D13+E13</f>
        <v>0</v>
      </c>
      <c r="G13" s="315"/>
      <c r="H13" s="315"/>
      <c r="I13" s="315">
        <f>+F13-G13</f>
        <v>0</v>
      </c>
      <c r="J13" s="335"/>
    </row>
    <row r="14" spans="1:10" s="336" customFormat="1">
      <c r="A14" s="335"/>
      <c r="B14" s="337"/>
      <c r="C14" s="338" t="s">
        <v>311</v>
      </c>
      <c r="D14" s="315"/>
      <c r="E14" s="315"/>
      <c r="F14" s="315">
        <f t="shared" ref="F14:F20" si="1">+D14+E14</f>
        <v>0</v>
      </c>
      <c r="G14" s="315"/>
      <c r="H14" s="315"/>
      <c r="I14" s="315">
        <f t="shared" ref="I14:I19" si="2">+F14-G14</f>
        <v>0</v>
      </c>
      <c r="J14" s="335"/>
    </row>
    <row r="15" spans="1:10" s="336" customFormat="1">
      <c r="A15" s="335"/>
      <c r="B15" s="337"/>
      <c r="C15" s="338" t="s">
        <v>312</v>
      </c>
      <c r="D15" s="315"/>
      <c r="E15" s="315"/>
      <c r="F15" s="315">
        <f t="shared" si="1"/>
        <v>0</v>
      </c>
      <c r="G15" s="315"/>
      <c r="H15" s="315"/>
      <c r="I15" s="315">
        <f t="shared" si="2"/>
        <v>0</v>
      </c>
      <c r="J15" s="335"/>
    </row>
    <row r="16" spans="1:10" s="336" customFormat="1">
      <c r="A16" s="335"/>
      <c r="B16" s="337"/>
      <c r="C16" s="338" t="s">
        <v>313</v>
      </c>
      <c r="D16" s="315"/>
      <c r="E16" s="315"/>
      <c r="F16" s="315">
        <f t="shared" si="1"/>
        <v>0</v>
      </c>
      <c r="G16" s="315"/>
      <c r="H16" s="315"/>
      <c r="I16" s="315">
        <f t="shared" si="2"/>
        <v>0</v>
      </c>
      <c r="J16" s="335"/>
    </row>
    <row r="17" spans="1:10" s="336" customFormat="1">
      <c r="A17" s="335"/>
      <c r="B17" s="337"/>
      <c r="C17" s="338" t="s">
        <v>314</v>
      </c>
      <c r="D17" s="315"/>
      <c r="E17" s="315"/>
      <c r="F17" s="315">
        <f t="shared" si="1"/>
        <v>0</v>
      </c>
      <c r="G17" s="315"/>
      <c r="H17" s="315"/>
      <c r="I17" s="315">
        <f t="shared" si="2"/>
        <v>0</v>
      </c>
      <c r="J17" s="335"/>
    </row>
    <row r="18" spans="1:10" s="336" customFormat="1">
      <c r="A18" s="335"/>
      <c r="B18" s="337"/>
      <c r="C18" s="338" t="s">
        <v>315</v>
      </c>
      <c r="D18" s="315"/>
      <c r="E18" s="315"/>
      <c r="F18" s="315">
        <f t="shared" si="1"/>
        <v>0</v>
      </c>
      <c r="G18" s="315"/>
      <c r="H18" s="315"/>
      <c r="I18" s="315">
        <f t="shared" si="2"/>
        <v>0</v>
      </c>
      <c r="J18" s="335"/>
    </row>
    <row r="19" spans="1:10" s="336" customFormat="1">
      <c r="A19" s="335"/>
      <c r="B19" s="337"/>
      <c r="C19" s="338" t="s">
        <v>316</v>
      </c>
      <c r="D19" s="315"/>
      <c r="E19" s="315"/>
      <c r="F19" s="315">
        <f t="shared" si="1"/>
        <v>0</v>
      </c>
      <c r="G19" s="315"/>
      <c r="H19" s="315"/>
      <c r="I19" s="315">
        <f t="shared" si="2"/>
        <v>0</v>
      </c>
      <c r="J19" s="335"/>
    </row>
    <row r="20" spans="1:10" s="336" customFormat="1">
      <c r="A20" s="335"/>
      <c r="B20" s="337"/>
      <c r="C20" s="338" t="s">
        <v>281</v>
      </c>
      <c r="D20" s="315">
        <v>26087000</v>
      </c>
      <c r="E20" s="398">
        <v>5982261</v>
      </c>
      <c r="F20" s="315">
        <f t="shared" si="1"/>
        <v>32069261</v>
      </c>
      <c r="G20" s="315">
        <v>31627386</v>
      </c>
      <c r="H20" s="315">
        <v>30192851</v>
      </c>
      <c r="I20" s="315">
        <f>+F20-G20</f>
        <v>441875</v>
      </c>
      <c r="J20" s="335"/>
    </row>
    <row r="21" spans="1:10" s="336" customFormat="1" ht="4.5" customHeight="1">
      <c r="A21" s="335"/>
      <c r="B21" s="337"/>
      <c r="C21" s="338"/>
      <c r="D21" s="315"/>
      <c r="E21" s="315"/>
      <c r="F21" s="315"/>
      <c r="G21" s="315"/>
      <c r="H21" s="315"/>
      <c r="I21" s="315"/>
      <c r="J21" s="335"/>
    </row>
    <row r="22" spans="1:10" s="340" customFormat="1">
      <c r="A22" s="339"/>
      <c r="B22" s="618" t="s">
        <v>317</v>
      </c>
      <c r="C22" s="619"/>
      <c r="D22" s="346">
        <f>SUM(D23:D29)</f>
        <v>0</v>
      </c>
      <c r="E22" s="346">
        <f t="shared" ref="E22" si="3">SUM(E23:E29)</f>
        <v>0</v>
      </c>
      <c r="F22" s="346">
        <f>+D22+E22</f>
        <v>0</v>
      </c>
      <c r="G22" s="346">
        <f t="shared" ref="G22" si="4">SUM(G23:G29)</f>
        <v>0</v>
      </c>
      <c r="H22" s="346">
        <f t="shared" ref="H22" si="5">SUM(H23:H29)</f>
        <v>0</v>
      </c>
      <c r="I22" s="346">
        <f>+F22-G22</f>
        <v>0</v>
      </c>
      <c r="J22" s="339"/>
    </row>
    <row r="23" spans="1:10" s="336" customFormat="1">
      <c r="A23" s="335"/>
      <c r="B23" s="337"/>
      <c r="C23" s="338" t="s">
        <v>318</v>
      </c>
      <c r="D23" s="347"/>
      <c r="E23" s="347"/>
      <c r="F23" s="346">
        <f t="shared" ref="F23:F29" si="6">+D23+E23</f>
        <v>0</v>
      </c>
      <c r="G23" s="347"/>
      <c r="H23" s="347"/>
      <c r="I23" s="346">
        <f t="shared" ref="I23:I29" si="7">+F23-G23</f>
        <v>0</v>
      </c>
      <c r="J23" s="335"/>
    </row>
    <row r="24" spans="1:10" s="336" customFormat="1">
      <c r="A24" s="335"/>
      <c r="B24" s="337"/>
      <c r="C24" s="338" t="s">
        <v>319</v>
      </c>
      <c r="D24" s="347"/>
      <c r="E24" s="347"/>
      <c r="F24" s="346">
        <f t="shared" si="6"/>
        <v>0</v>
      </c>
      <c r="G24" s="347"/>
      <c r="H24" s="347"/>
      <c r="I24" s="346">
        <f t="shared" si="7"/>
        <v>0</v>
      </c>
      <c r="J24" s="335"/>
    </row>
    <row r="25" spans="1:10" s="336" customFormat="1">
      <c r="A25" s="335"/>
      <c r="B25" s="337"/>
      <c r="C25" s="338" t="s">
        <v>320</v>
      </c>
      <c r="D25" s="347"/>
      <c r="E25" s="347"/>
      <c r="F25" s="346">
        <f t="shared" si="6"/>
        <v>0</v>
      </c>
      <c r="G25" s="347"/>
      <c r="H25" s="347"/>
      <c r="I25" s="346">
        <f t="shared" si="7"/>
        <v>0</v>
      </c>
      <c r="J25" s="335"/>
    </row>
    <row r="26" spans="1:10" s="336" customFormat="1">
      <c r="A26" s="335"/>
      <c r="B26" s="337"/>
      <c r="C26" s="338" t="s">
        <v>321</v>
      </c>
      <c r="D26" s="347"/>
      <c r="E26" s="347"/>
      <c r="F26" s="346">
        <f t="shared" si="6"/>
        <v>0</v>
      </c>
      <c r="G26" s="347"/>
      <c r="H26" s="347"/>
      <c r="I26" s="346">
        <f t="shared" si="7"/>
        <v>0</v>
      </c>
      <c r="J26" s="335"/>
    </row>
    <row r="27" spans="1:10" s="336" customFormat="1">
      <c r="A27" s="335"/>
      <c r="B27" s="337"/>
      <c r="C27" s="338" t="s">
        <v>322</v>
      </c>
      <c r="D27" s="347"/>
      <c r="E27" s="347"/>
      <c r="F27" s="346">
        <f t="shared" si="6"/>
        <v>0</v>
      </c>
      <c r="G27" s="347"/>
      <c r="H27" s="347"/>
      <c r="I27" s="346">
        <f t="shared" si="7"/>
        <v>0</v>
      </c>
      <c r="J27" s="335"/>
    </row>
    <row r="28" spans="1:10" s="336" customFormat="1">
      <c r="A28" s="335"/>
      <c r="B28" s="337"/>
      <c r="C28" s="338" t="s">
        <v>323</v>
      </c>
      <c r="D28" s="347"/>
      <c r="E28" s="347"/>
      <c r="F28" s="346">
        <f t="shared" si="6"/>
        <v>0</v>
      </c>
      <c r="G28" s="347"/>
      <c r="H28" s="347"/>
      <c r="I28" s="346">
        <f t="shared" si="7"/>
        <v>0</v>
      </c>
      <c r="J28" s="335"/>
    </row>
    <row r="29" spans="1:10" s="336" customFormat="1">
      <c r="A29" s="335"/>
      <c r="B29" s="337"/>
      <c r="C29" s="338" t="s">
        <v>324</v>
      </c>
      <c r="D29" s="347"/>
      <c r="E29" s="347"/>
      <c r="F29" s="346">
        <f t="shared" si="6"/>
        <v>0</v>
      </c>
      <c r="G29" s="347"/>
      <c r="H29" s="347"/>
      <c r="I29" s="346">
        <f t="shared" si="7"/>
        <v>0</v>
      </c>
      <c r="J29" s="335"/>
    </row>
    <row r="30" spans="1:10" s="336" customFormat="1" ht="4.5" customHeight="1">
      <c r="A30" s="335"/>
      <c r="B30" s="337"/>
      <c r="C30" s="338"/>
      <c r="D30" s="347"/>
      <c r="E30" s="347"/>
      <c r="F30" s="347"/>
      <c r="G30" s="347"/>
      <c r="H30" s="347"/>
      <c r="I30" s="347"/>
      <c r="J30" s="335"/>
    </row>
    <row r="31" spans="1:10" s="340" customFormat="1">
      <c r="A31" s="339"/>
      <c r="B31" s="618" t="s">
        <v>325</v>
      </c>
      <c r="C31" s="619"/>
      <c r="D31" s="348">
        <f>SUM(D32:D40)</f>
        <v>0</v>
      </c>
      <c r="E31" s="348">
        <f>SUM(E32:E40)</f>
        <v>0</v>
      </c>
      <c r="F31" s="348">
        <f>+D31+E31</f>
        <v>0</v>
      </c>
      <c r="G31" s="348">
        <f>SUM(G32:G40)</f>
        <v>0</v>
      </c>
      <c r="H31" s="348">
        <f>SUM(H32:H40)</f>
        <v>0</v>
      </c>
      <c r="I31" s="348">
        <f>+F31-G31</f>
        <v>0</v>
      </c>
      <c r="J31" s="339"/>
    </row>
    <row r="32" spans="1:10" s="336" customFormat="1">
      <c r="A32" s="335"/>
      <c r="B32" s="337"/>
      <c r="C32" s="338" t="s">
        <v>326</v>
      </c>
      <c r="D32" s="347"/>
      <c r="E32" s="347"/>
      <c r="F32" s="348">
        <f t="shared" ref="F32:F40" si="8">+D32+E32</f>
        <v>0</v>
      </c>
      <c r="G32" s="347"/>
      <c r="H32" s="347"/>
      <c r="I32" s="348">
        <f t="shared" ref="I32:I40" si="9">+F32-G32</f>
        <v>0</v>
      </c>
      <c r="J32" s="335"/>
    </row>
    <row r="33" spans="1:11" s="336" customFormat="1">
      <c r="A33" s="335"/>
      <c r="B33" s="337"/>
      <c r="C33" s="338" t="s">
        <v>327</v>
      </c>
      <c r="D33" s="347"/>
      <c r="E33" s="347"/>
      <c r="F33" s="348">
        <f t="shared" si="8"/>
        <v>0</v>
      </c>
      <c r="G33" s="347"/>
      <c r="H33" s="347"/>
      <c r="I33" s="348">
        <f t="shared" si="9"/>
        <v>0</v>
      </c>
      <c r="J33" s="335"/>
    </row>
    <row r="34" spans="1:11" s="336" customFormat="1">
      <c r="A34" s="335"/>
      <c r="B34" s="337"/>
      <c r="C34" s="338" t="s">
        <v>328</v>
      </c>
      <c r="D34" s="347"/>
      <c r="E34" s="347"/>
      <c r="F34" s="348">
        <f t="shared" si="8"/>
        <v>0</v>
      </c>
      <c r="G34" s="347"/>
      <c r="H34" s="347"/>
      <c r="I34" s="348">
        <f t="shared" si="9"/>
        <v>0</v>
      </c>
      <c r="J34" s="335"/>
    </row>
    <row r="35" spans="1:11" s="336" customFormat="1">
      <c r="A35" s="335"/>
      <c r="B35" s="337"/>
      <c r="C35" s="338" t="s">
        <v>329</v>
      </c>
      <c r="D35" s="347"/>
      <c r="E35" s="347"/>
      <c r="F35" s="348">
        <f t="shared" si="8"/>
        <v>0</v>
      </c>
      <c r="G35" s="347"/>
      <c r="H35" s="347"/>
      <c r="I35" s="348">
        <f t="shared" si="9"/>
        <v>0</v>
      </c>
      <c r="J35" s="335"/>
    </row>
    <row r="36" spans="1:11" s="336" customFormat="1">
      <c r="A36" s="335"/>
      <c r="B36" s="337"/>
      <c r="C36" s="338" t="s">
        <v>330</v>
      </c>
      <c r="D36" s="347"/>
      <c r="E36" s="347"/>
      <c r="F36" s="348">
        <f t="shared" si="8"/>
        <v>0</v>
      </c>
      <c r="G36" s="347"/>
      <c r="H36" s="347"/>
      <c r="I36" s="348">
        <f t="shared" si="9"/>
        <v>0</v>
      </c>
      <c r="J36" s="335"/>
    </row>
    <row r="37" spans="1:11" s="336" customFormat="1">
      <c r="A37" s="335"/>
      <c r="B37" s="337"/>
      <c r="C37" s="338" t="s">
        <v>331</v>
      </c>
      <c r="D37" s="347"/>
      <c r="E37" s="347"/>
      <c r="F37" s="348">
        <f t="shared" si="8"/>
        <v>0</v>
      </c>
      <c r="G37" s="347"/>
      <c r="H37" s="347"/>
      <c r="I37" s="348">
        <f t="shared" si="9"/>
        <v>0</v>
      </c>
      <c r="J37" s="335"/>
    </row>
    <row r="38" spans="1:11" s="336" customFormat="1">
      <c r="A38" s="335"/>
      <c r="B38" s="337"/>
      <c r="C38" s="338" t="s">
        <v>332</v>
      </c>
      <c r="D38" s="347"/>
      <c r="E38" s="347"/>
      <c r="F38" s="348">
        <f t="shared" si="8"/>
        <v>0</v>
      </c>
      <c r="G38" s="347"/>
      <c r="H38" s="347"/>
      <c r="I38" s="348">
        <f t="shared" si="9"/>
        <v>0</v>
      </c>
      <c r="J38" s="335"/>
    </row>
    <row r="39" spans="1:11" s="336" customFormat="1">
      <c r="A39" s="335"/>
      <c r="B39" s="337"/>
      <c r="C39" s="338" t="s">
        <v>333</v>
      </c>
      <c r="D39" s="347"/>
      <c r="E39" s="347"/>
      <c r="F39" s="348">
        <f t="shared" si="8"/>
        <v>0</v>
      </c>
      <c r="G39" s="347"/>
      <c r="H39" s="347"/>
      <c r="I39" s="348">
        <f t="shared" si="9"/>
        <v>0</v>
      </c>
      <c r="J39" s="335"/>
    </row>
    <row r="40" spans="1:11" s="336" customFormat="1" ht="18.75">
      <c r="A40" s="335"/>
      <c r="B40" s="337"/>
      <c r="C40" s="338" t="s">
        <v>334</v>
      </c>
      <c r="D40" s="347"/>
      <c r="E40" s="347"/>
      <c r="F40" s="348">
        <f t="shared" si="8"/>
        <v>0</v>
      </c>
      <c r="G40" s="347"/>
      <c r="H40" s="347"/>
      <c r="I40" s="348">
        <f t="shared" si="9"/>
        <v>0</v>
      </c>
      <c r="J40" s="335"/>
      <c r="K40" s="676" t="s">
        <v>475</v>
      </c>
    </row>
    <row r="41" spans="1:11" s="336" customFormat="1">
      <c r="A41" s="335"/>
      <c r="B41" s="337"/>
      <c r="C41" s="338"/>
      <c r="D41" s="347"/>
      <c r="E41" s="347"/>
      <c r="F41" s="347"/>
      <c r="G41" s="347"/>
      <c r="H41" s="347"/>
      <c r="I41" s="347"/>
      <c r="J41" s="335"/>
    </row>
    <row r="42" spans="1:11" s="340" customFormat="1">
      <c r="A42" s="339"/>
      <c r="B42" s="618" t="s">
        <v>335</v>
      </c>
      <c r="C42" s="619"/>
      <c r="D42" s="348">
        <f>SUM(D43:D46)</f>
        <v>0</v>
      </c>
      <c r="E42" s="348">
        <f>SUM(E43:E46)</f>
        <v>0</v>
      </c>
      <c r="F42" s="348">
        <f>+D42+E42</f>
        <v>0</v>
      </c>
      <c r="G42" s="348">
        <f t="shared" ref="G42:H42" si="10">SUM(G43:G46)</f>
        <v>0</v>
      </c>
      <c r="H42" s="348">
        <f t="shared" si="10"/>
        <v>0</v>
      </c>
      <c r="I42" s="348">
        <f>+F42-G42</f>
        <v>0</v>
      </c>
      <c r="J42" s="339"/>
    </row>
    <row r="43" spans="1:11" s="336" customFormat="1">
      <c r="A43" s="335"/>
      <c r="B43" s="337"/>
      <c r="C43" s="338" t="s">
        <v>336</v>
      </c>
      <c r="D43" s="347"/>
      <c r="E43" s="347"/>
      <c r="F43" s="348">
        <f t="shared" ref="F43:F46" si="11">+D43+E43</f>
        <v>0</v>
      </c>
      <c r="G43" s="347"/>
      <c r="H43" s="347"/>
      <c r="I43" s="348">
        <f t="shared" ref="I43:I46" si="12">+F43-G43</f>
        <v>0</v>
      </c>
      <c r="J43" s="335"/>
    </row>
    <row r="44" spans="1:11" s="336" customFormat="1" ht="22.5">
      <c r="A44" s="335"/>
      <c r="B44" s="337"/>
      <c r="C44" s="338" t="s">
        <v>337</v>
      </c>
      <c r="D44" s="347"/>
      <c r="E44" s="347"/>
      <c r="F44" s="348">
        <f t="shared" si="11"/>
        <v>0</v>
      </c>
      <c r="G44" s="347"/>
      <c r="H44" s="347"/>
      <c r="I44" s="348">
        <f t="shared" si="12"/>
        <v>0</v>
      </c>
      <c r="J44" s="335"/>
    </row>
    <row r="45" spans="1:11" s="336" customFormat="1">
      <c r="A45" s="335"/>
      <c r="B45" s="337"/>
      <c r="C45" s="338" t="s">
        <v>338</v>
      </c>
      <c r="D45" s="347"/>
      <c r="E45" s="347"/>
      <c r="F45" s="348">
        <f t="shared" si="11"/>
        <v>0</v>
      </c>
      <c r="G45" s="347"/>
      <c r="H45" s="347"/>
      <c r="I45" s="348">
        <f t="shared" si="12"/>
        <v>0</v>
      </c>
      <c r="J45" s="335"/>
    </row>
    <row r="46" spans="1:11" s="336" customFormat="1">
      <c r="A46" s="335"/>
      <c r="B46" s="337"/>
      <c r="C46" s="338" t="s">
        <v>339</v>
      </c>
      <c r="D46" s="347"/>
      <c r="E46" s="347"/>
      <c r="F46" s="348">
        <f t="shared" si="11"/>
        <v>0</v>
      </c>
      <c r="G46" s="347"/>
      <c r="H46" s="347"/>
      <c r="I46" s="348">
        <f t="shared" si="12"/>
        <v>0</v>
      </c>
      <c r="J46" s="335"/>
    </row>
    <row r="47" spans="1:11" s="336" customFormat="1">
      <c r="A47" s="335"/>
      <c r="B47" s="341"/>
      <c r="C47" s="342"/>
      <c r="D47" s="349"/>
      <c r="E47" s="349"/>
      <c r="F47" s="349"/>
      <c r="G47" s="349"/>
      <c r="H47" s="349"/>
      <c r="I47" s="349"/>
      <c r="J47" s="335"/>
    </row>
    <row r="48" spans="1:11" s="340" customFormat="1" ht="24" customHeight="1">
      <c r="A48" s="339"/>
      <c r="B48" s="343"/>
      <c r="C48" s="344" t="s">
        <v>251</v>
      </c>
      <c r="D48" s="350">
        <f>+D12+D22+D31+D42</f>
        <v>26087000</v>
      </c>
      <c r="E48" s="350">
        <f t="shared" ref="E48:I48" si="13">+E12+E22+E31+E42</f>
        <v>5982261</v>
      </c>
      <c r="F48" s="350">
        <f t="shared" si="13"/>
        <v>32069261</v>
      </c>
      <c r="G48" s="350">
        <f t="shared" si="13"/>
        <v>31627386</v>
      </c>
      <c r="H48" s="350">
        <f t="shared" si="13"/>
        <v>30192851</v>
      </c>
      <c r="I48" s="350">
        <f t="shared" si="13"/>
        <v>441875</v>
      </c>
      <c r="J48" s="339"/>
    </row>
    <row r="50" spans="4:9" ht="15.75">
      <c r="D50" s="351" t="str">
        <f>IF(D48=CAdmon!D22," ","ERROR")</f>
        <v xml:space="preserve"> </v>
      </c>
      <c r="E50" s="351" t="str">
        <f>IF(E48=CAdmon!E22," ","ERROR")</f>
        <v xml:space="preserve"> </v>
      </c>
      <c r="F50" s="351" t="str">
        <f>IF(F48=CAdmon!F22," ","ERROR")</f>
        <v xml:space="preserve"> </v>
      </c>
      <c r="G50" s="351" t="str">
        <f>IF(G48=CAdmon!G22," ","ERROR")</f>
        <v xml:space="preserve"> </v>
      </c>
      <c r="H50" s="351" t="str">
        <f>IF(H48=CAdmon!H22," ","ERROR")</f>
        <v xml:space="preserve"> </v>
      </c>
      <c r="I50" s="351" t="str">
        <f>IF(I48=CAdmon!I22," ","ERROR")</f>
        <v xml:space="preserve"> </v>
      </c>
    </row>
  </sheetData>
  <mergeCells count="12">
    <mergeCell ref="B12:C12"/>
    <mergeCell ref="B22:C22"/>
    <mergeCell ref="B31:C31"/>
    <mergeCell ref="B42:C42"/>
    <mergeCell ref="B2:I2"/>
    <mergeCell ref="B3:I3"/>
    <mergeCell ref="B4:I4"/>
    <mergeCell ref="B5:I5"/>
    <mergeCell ref="B6:I6"/>
    <mergeCell ref="B8:C10"/>
    <mergeCell ref="D8:H8"/>
    <mergeCell ref="I8:I9"/>
  </mergeCells>
  <pageMargins left="0.7" right="0.7" top="0.75" bottom="0.75" header="0.3" footer="0.3"/>
  <pageSetup scale="71" orientation="landscape" r:id="rId1"/>
  <ignoredErrors>
    <ignoredError sqref="F22:F29 F31:F40 F42:F46"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0" workbookViewId="0">
      <selection activeCell="F12" sqref="F12:G15"/>
    </sheetView>
  </sheetViews>
  <sheetFormatPr baseColWidth="10" defaultRowHeight="15"/>
  <cols>
    <col min="1" max="1" width="3" customWidth="1"/>
    <col min="2" max="2" width="18.5703125" customWidth="1"/>
    <col min="3" max="3" width="19" customWidth="1"/>
    <col min="8" max="8" width="13.42578125" customWidth="1"/>
    <col min="9" max="9" width="10" customWidth="1"/>
    <col min="10" max="10" width="3" customWidth="1"/>
  </cols>
  <sheetData>
    <row r="1" spans="1:10">
      <c r="A1" s="300"/>
      <c r="B1" s="300"/>
      <c r="C1" s="300"/>
      <c r="D1" s="300"/>
      <c r="E1" s="300"/>
      <c r="F1" s="300"/>
      <c r="G1" s="300"/>
      <c r="H1" s="300"/>
      <c r="I1" s="300"/>
      <c r="J1" s="300"/>
    </row>
    <row r="2" spans="1:10">
      <c r="A2" s="300"/>
      <c r="B2" s="599" t="s">
        <v>193</v>
      </c>
      <c r="C2" s="600"/>
      <c r="D2" s="600"/>
      <c r="E2" s="600"/>
      <c r="F2" s="600"/>
      <c r="G2" s="600"/>
      <c r="H2" s="600"/>
      <c r="I2" s="601"/>
      <c r="J2" s="300"/>
    </row>
    <row r="3" spans="1:10">
      <c r="A3" s="300"/>
      <c r="B3" s="602" t="s">
        <v>409</v>
      </c>
      <c r="C3" s="603"/>
      <c r="D3" s="603"/>
      <c r="E3" s="603"/>
      <c r="F3" s="603"/>
      <c r="G3" s="603"/>
      <c r="H3" s="603"/>
      <c r="I3" s="604"/>
      <c r="J3" s="300"/>
    </row>
    <row r="4" spans="1:10">
      <c r="A4" s="300"/>
      <c r="B4" s="602" t="s">
        <v>183</v>
      </c>
      <c r="C4" s="603"/>
      <c r="D4" s="603"/>
      <c r="E4" s="603"/>
      <c r="F4" s="603"/>
      <c r="G4" s="603"/>
      <c r="H4" s="603"/>
      <c r="I4" s="604"/>
      <c r="J4" s="300"/>
    </row>
    <row r="5" spans="1:10">
      <c r="A5" s="300"/>
      <c r="B5" s="605" t="s">
        <v>215</v>
      </c>
      <c r="C5" s="606"/>
      <c r="D5" s="606"/>
      <c r="E5" s="606"/>
      <c r="F5" s="606"/>
      <c r="G5" s="606"/>
      <c r="H5" s="606"/>
      <c r="I5" s="607"/>
      <c r="J5" s="300"/>
    </row>
    <row r="6" spans="1:10">
      <c r="A6" s="300"/>
      <c r="B6" s="300"/>
      <c r="C6" s="300"/>
      <c r="D6" s="300"/>
      <c r="E6" s="300"/>
      <c r="F6" s="300"/>
      <c r="G6" s="300"/>
      <c r="H6" s="300"/>
      <c r="I6" s="300"/>
      <c r="J6" s="300"/>
    </row>
    <row r="7" spans="1:10">
      <c r="A7" s="300"/>
      <c r="B7" s="626" t="s">
        <v>340</v>
      </c>
      <c r="C7" s="626"/>
      <c r="D7" s="626" t="s">
        <v>341</v>
      </c>
      <c r="E7" s="626"/>
      <c r="F7" s="626" t="s">
        <v>342</v>
      </c>
      <c r="G7" s="626"/>
      <c r="H7" s="626" t="s">
        <v>343</v>
      </c>
      <c r="I7" s="626"/>
      <c r="J7" s="300"/>
    </row>
    <row r="8" spans="1:10">
      <c r="A8" s="300"/>
      <c r="B8" s="626"/>
      <c r="C8" s="626"/>
      <c r="D8" s="626" t="s">
        <v>344</v>
      </c>
      <c r="E8" s="626"/>
      <c r="F8" s="626" t="s">
        <v>345</v>
      </c>
      <c r="G8" s="626"/>
      <c r="H8" s="626" t="s">
        <v>346</v>
      </c>
      <c r="I8" s="626"/>
      <c r="J8" s="300"/>
    </row>
    <row r="9" spans="1:10">
      <c r="A9" s="300"/>
      <c r="B9" s="623" t="s">
        <v>347</v>
      </c>
      <c r="C9" s="624"/>
      <c r="D9" s="624"/>
      <c r="E9" s="624"/>
      <c r="F9" s="624"/>
      <c r="G9" s="624"/>
      <c r="H9" s="624"/>
      <c r="I9" s="625"/>
      <c r="J9" s="300"/>
    </row>
    <row r="10" spans="1:10">
      <c r="A10" s="300"/>
      <c r="B10" s="620"/>
      <c r="C10" s="620"/>
      <c r="D10" s="620"/>
      <c r="E10" s="620"/>
      <c r="F10" s="620"/>
      <c r="G10" s="620"/>
      <c r="H10" s="621">
        <f>+D10-F10</f>
        <v>0</v>
      </c>
      <c r="I10" s="622"/>
      <c r="J10" s="300"/>
    </row>
    <row r="11" spans="1:10">
      <c r="A11" s="300"/>
      <c r="B11" s="620"/>
      <c r="C11" s="620"/>
      <c r="D11" s="620"/>
      <c r="E11" s="620"/>
      <c r="F11" s="620"/>
      <c r="G11" s="620"/>
      <c r="H11" s="621">
        <f t="shared" ref="H11:H19" si="0">+D11-F11</f>
        <v>0</v>
      </c>
      <c r="I11" s="622"/>
      <c r="J11" s="300"/>
    </row>
    <row r="12" spans="1:10">
      <c r="A12" s="300"/>
      <c r="B12" s="620"/>
      <c r="C12" s="620"/>
      <c r="D12" s="620"/>
      <c r="E12" s="620"/>
      <c r="F12" s="620"/>
      <c r="G12" s="620"/>
      <c r="H12" s="621">
        <f t="shared" si="0"/>
        <v>0</v>
      </c>
      <c r="I12" s="622"/>
      <c r="J12" s="300"/>
    </row>
    <row r="13" spans="1:10">
      <c r="A13" s="300"/>
      <c r="B13" s="620"/>
      <c r="C13" s="620"/>
      <c r="D13" s="620"/>
      <c r="E13" s="620"/>
      <c r="F13" s="620"/>
      <c r="G13" s="620"/>
      <c r="H13" s="621">
        <f t="shared" si="0"/>
        <v>0</v>
      </c>
      <c r="I13" s="622"/>
      <c r="J13" s="300"/>
    </row>
    <row r="14" spans="1:10">
      <c r="A14" s="300"/>
      <c r="B14" s="620" t="s">
        <v>415</v>
      </c>
      <c r="C14" s="620"/>
      <c r="D14" s="620"/>
      <c r="E14" s="620"/>
      <c r="F14" s="620"/>
      <c r="G14" s="620"/>
      <c r="H14" s="621">
        <f t="shared" si="0"/>
        <v>0</v>
      </c>
      <c r="I14" s="622"/>
      <c r="J14" s="300"/>
    </row>
    <row r="15" spans="1:10">
      <c r="A15" s="300"/>
      <c r="B15" s="620"/>
      <c r="C15" s="620"/>
      <c r="D15" s="620"/>
      <c r="E15" s="620"/>
      <c r="F15" s="620"/>
      <c r="G15" s="620"/>
      <c r="H15" s="621">
        <f t="shared" si="0"/>
        <v>0</v>
      </c>
      <c r="I15" s="622"/>
      <c r="J15" s="300"/>
    </row>
    <row r="16" spans="1:10">
      <c r="A16" s="300"/>
      <c r="B16" s="620"/>
      <c r="C16" s="620"/>
      <c r="D16" s="620"/>
      <c r="E16" s="620"/>
      <c r="F16" s="620"/>
      <c r="G16" s="620"/>
      <c r="H16" s="621">
        <f t="shared" si="0"/>
        <v>0</v>
      </c>
      <c r="I16" s="622"/>
      <c r="J16" s="300"/>
    </row>
    <row r="17" spans="1:10">
      <c r="A17" s="300"/>
      <c r="B17" s="620"/>
      <c r="C17" s="620"/>
      <c r="D17" s="620"/>
      <c r="E17" s="620"/>
      <c r="F17" s="620"/>
      <c r="G17" s="620"/>
      <c r="H17" s="621">
        <f t="shared" si="0"/>
        <v>0</v>
      </c>
      <c r="I17" s="622"/>
      <c r="J17" s="300"/>
    </row>
    <row r="18" spans="1:10">
      <c r="A18" s="300"/>
      <c r="B18" s="620"/>
      <c r="C18" s="620"/>
      <c r="D18" s="620"/>
      <c r="E18" s="620"/>
      <c r="F18" s="620"/>
      <c r="G18" s="620"/>
      <c r="H18" s="621">
        <f t="shared" si="0"/>
        <v>0</v>
      </c>
      <c r="I18" s="622"/>
      <c r="J18" s="300"/>
    </row>
    <row r="19" spans="1:10">
      <c r="A19" s="300"/>
      <c r="B19" s="620" t="s">
        <v>348</v>
      </c>
      <c r="C19" s="620"/>
      <c r="D19" s="620">
        <f>SUM(D10:E18)</f>
        <v>0</v>
      </c>
      <c r="E19" s="620"/>
      <c r="F19" s="620">
        <f>SUM(F10:G18)</f>
        <v>0</v>
      </c>
      <c r="G19" s="620"/>
      <c r="H19" s="621">
        <f t="shared" si="0"/>
        <v>0</v>
      </c>
      <c r="I19" s="622"/>
      <c r="J19" s="300"/>
    </row>
    <row r="20" spans="1:10">
      <c r="A20" s="300"/>
      <c r="B20" s="620"/>
      <c r="C20" s="620"/>
      <c r="D20" s="620"/>
      <c r="E20" s="620"/>
      <c r="F20" s="620"/>
      <c r="G20" s="620"/>
      <c r="H20" s="620"/>
      <c r="I20" s="620"/>
      <c r="J20" s="300"/>
    </row>
    <row r="21" spans="1:10">
      <c r="A21" s="300"/>
      <c r="B21" s="623" t="s">
        <v>349</v>
      </c>
      <c r="C21" s="624"/>
      <c r="D21" s="624"/>
      <c r="E21" s="624"/>
      <c r="F21" s="624"/>
      <c r="G21" s="624"/>
      <c r="H21" s="624"/>
      <c r="I21" s="625"/>
      <c r="J21" s="300"/>
    </row>
    <row r="22" spans="1:10">
      <c r="A22" s="300"/>
      <c r="B22" s="620"/>
      <c r="C22" s="620"/>
      <c r="D22" s="620"/>
      <c r="E22" s="620"/>
      <c r="F22" s="620"/>
      <c r="G22" s="620"/>
      <c r="H22" s="620"/>
      <c r="I22" s="620"/>
      <c r="J22" s="300"/>
    </row>
    <row r="23" spans="1:10">
      <c r="A23" s="300"/>
      <c r="B23" s="620"/>
      <c r="C23" s="620"/>
      <c r="D23" s="620"/>
      <c r="E23" s="620"/>
      <c r="F23" s="620"/>
      <c r="G23" s="620"/>
      <c r="H23" s="621">
        <f>+D23-F23</f>
        <v>0</v>
      </c>
      <c r="I23" s="622"/>
      <c r="J23" s="300"/>
    </row>
    <row r="24" spans="1:10">
      <c r="A24" s="300"/>
      <c r="B24" s="620"/>
      <c r="C24" s="620"/>
      <c r="D24" s="620"/>
      <c r="E24" s="620"/>
      <c r="F24" s="620"/>
      <c r="G24" s="620"/>
      <c r="H24" s="621">
        <f>+D24-F24</f>
        <v>0</v>
      </c>
      <c r="I24" s="622"/>
      <c r="J24" s="300"/>
    </row>
    <row r="25" spans="1:10">
      <c r="A25" s="300"/>
      <c r="B25" s="620"/>
      <c r="C25" s="620"/>
      <c r="D25" s="620"/>
      <c r="E25" s="620"/>
      <c r="F25" s="620"/>
      <c r="G25" s="620"/>
      <c r="H25" s="621">
        <f t="shared" ref="H25:H30" si="1">+D25-F25</f>
        <v>0</v>
      </c>
      <c r="I25" s="622"/>
      <c r="J25" s="300"/>
    </row>
    <row r="26" spans="1:10">
      <c r="A26" s="300"/>
      <c r="B26" s="620"/>
      <c r="C26" s="620"/>
      <c r="D26" s="620"/>
      <c r="E26" s="620"/>
      <c r="F26" s="620"/>
      <c r="G26" s="620"/>
      <c r="H26" s="621">
        <f t="shared" si="1"/>
        <v>0</v>
      </c>
      <c r="I26" s="622"/>
      <c r="J26" s="300"/>
    </row>
    <row r="27" spans="1:10">
      <c r="A27" s="300"/>
      <c r="B27" s="620"/>
      <c r="C27" s="620"/>
      <c r="D27" s="620"/>
      <c r="E27" s="620"/>
      <c r="F27" s="620"/>
      <c r="G27" s="620"/>
      <c r="H27" s="621">
        <f t="shared" si="1"/>
        <v>0</v>
      </c>
      <c r="I27" s="622"/>
      <c r="J27" s="300"/>
    </row>
    <row r="28" spans="1:10">
      <c r="A28" s="300"/>
      <c r="B28" s="620"/>
      <c r="C28" s="620"/>
      <c r="D28" s="620"/>
      <c r="E28" s="620"/>
      <c r="F28" s="620"/>
      <c r="G28" s="620"/>
      <c r="H28" s="621">
        <f t="shared" si="1"/>
        <v>0</v>
      </c>
      <c r="I28" s="622"/>
      <c r="J28" s="300"/>
    </row>
    <row r="29" spans="1:10">
      <c r="A29" s="300"/>
      <c r="B29" s="620"/>
      <c r="C29" s="620"/>
      <c r="D29" s="620"/>
      <c r="E29" s="620"/>
      <c r="F29" s="620"/>
      <c r="G29" s="620"/>
      <c r="H29" s="621">
        <f t="shared" si="1"/>
        <v>0</v>
      </c>
      <c r="I29" s="622"/>
      <c r="J29" s="300"/>
    </row>
    <row r="30" spans="1:10">
      <c r="A30" s="300"/>
      <c r="B30" s="620"/>
      <c r="C30" s="620"/>
      <c r="D30" s="620"/>
      <c r="E30" s="620"/>
      <c r="F30" s="620"/>
      <c r="G30" s="620"/>
      <c r="H30" s="621">
        <f t="shared" si="1"/>
        <v>0</v>
      </c>
      <c r="I30" s="622"/>
      <c r="J30" s="300"/>
    </row>
    <row r="31" spans="1:10">
      <c r="A31" s="300"/>
      <c r="B31" s="620" t="s">
        <v>350</v>
      </c>
      <c r="C31" s="620"/>
      <c r="D31" s="620">
        <f>SUM(D22:E30)</f>
        <v>0</v>
      </c>
      <c r="E31" s="620"/>
      <c r="F31" s="620">
        <f>SUM(F22:G30)</f>
        <v>0</v>
      </c>
      <c r="G31" s="620"/>
      <c r="H31" s="620">
        <f>+D31-F31</f>
        <v>0</v>
      </c>
      <c r="I31" s="620"/>
      <c r="J31" s="300"/>
    </row>
    <row r="32" spans="1:10">
      <c r="A32" s="300"/>
      <c r="B32" s="620"/>
      <c r="C32" s="620"/>
      <c r="D32" s="620"/>
      <c r="E32" s="620"/>
      <c r="F32" s="620"/>
      <c r="G32" s="620"/>
      <c r="H32" s="620"/>
      <c r="I32" s="620"/>
      <c r="J32" s="300"/>
    </row>
    <row r="33" spans="1:11">
      <c r="A33" s="300"/>
      <c r="B33" s="621" t="s">
        <v>139</v>
      </c>
      <c r="C33" s="622"/>
      <c r="D33" s="621">
        <f>+D19+D31</f>
        <v>0</v>
      </c>
      <c r="E33" s="622"/>
      <c r="F33" s="621">
        <f>+F19+F31</f>
        <v>0</v>
      </c>
      <c r="G33" s="622"/>
      <c r="H33" s="621">
        <f>+H19+H31</f>
        <v>0</v>
      </c>
      <c r="I33" s="622"/>
      <c r="J33" s="300"/>
    </row>
    <row r="34" spans="1:11">
      <c r="A34" s="300"/>
      <c r="B34" s="300"/>
      <c r="C34" s="300"/>
      <c r="D34" s="300"/>
      <c r="E34" s="300"/>
      <c r="F34" s="300"/>
      <c r="G34" s="300"/>
      <c r="H34" s="300"/>
      <c r="I34" s="300"/>
      <c r="J34" s="300"/>
    </row>
    <row r="36" spans="1:11">
      <c r="B36" t="s">
        <v>416</v>
      </c>
    </row>
    <row r="40" spans="1:11" ht="18.75">
      <c r="K40" s="674" t="s">
        <v>475</v>
      </c>
    </row>
  </sheetData>
  <mergeCells count="106">
    <mergeCell ref="B2:I2"/>
    <mergeCell ref="B3:I3"/>
    <mergeCell ref="B4:I4"/>
    <mergeCell ref="B5:I5"/>
    <mergeCell ref="B7:C7"/>
    <mergeCell ref="D7:E7"/>
    <mergeCell ref="F7:G7"/>
    <mergeCell ref="H7:I7"/>
    <mergeCell ref="B11:C11"/>
    <mergeCell ref="D11:E11"/>
    <mergeCell ref="F11:G11"/>
    <mergeCell ref="H11:I11"/>
    <mergeCell ref="B12:C12"/>
    <mergeCell ref="D12:E12"/>
    <mergeCell ref="F12:G12"/>
    <mergeCell ref="H12:I12"/>
    <mergeCell ref="B8:C8"/>
    <mergeCell ref="D8:E8"/>
    <mergeCell ref="F8:G8"/>
    <mergeCell ref="H8:I8"/>
    <mergeCell ref="B9:I9"/>
    <mergeCell ref="B10:C10"/>
    <mergeCell ref="D10:E10"/>
    <mergeCell ref="F10:G10"/>
    <mergeCell ref="H10:I10"/>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24:C24"/>
    <mergeCell ref="D24:E24"/>
    <mergeCell ref="F24:G24"/>
    <mergeCell ref="H24:I24"/>
    <mergeCell ref="B25:C25"/>
    <mergeCell ref="D25:E25"/>
    <mergeCell ref="F25:G25"/>
    <mergeCell ref="H25:I25"/>
    <mergeCell ref="B21:I21"/>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s>
  <pageMargins left="0.70866141732283472" right="0.51181102362204722" top="0.39370078740157483" bottom="0.39370078740157483" header="0.31496062992125984" footer="0.31496062992125984"/>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C40" sqref="C40"/>
    </sheetView>
  </sheetViews>
  <sheetFormatPr baseColWidth="10" defaultRowHeight="15"/>
  <cols>
    <col min="1" max="1" width="43.7109375" customWidth="1"/>
    <col min="2" max="2" width="28.85546875" customWidth="1"/>
    <col min="3" max="3" width="24.42578125" customWidth="1"/>
  </cols>
  <sheetData>
    <row r="1" spans="1:3" s="352" customFormat="1" ht="12.75">
      <c r="A1" s="630" t="s">
        <v>193</v>
      </c>
      <c r="B1" s="631"/>
      <c r="C1" s="632"/>
    </row>
    <row r="2" spans="1:3" s="352" customFormat="1" ht="12.75">
      <c r="A2" s="633" t="s">
        <v>409</v>
      </c>
      <c r="B2" s="634"/>
      <c r="C2" s="635"/>
    </row>
    <row r="3" spans="1:3" s="352" customFormat="1" ht="12.75">
      <c r="A3" s="633" t="s">
        <v>351</v>
      </c>
      <c r="B3" s="634"/>
      <c r="C3" s="635"/>
    </row>
    <row r="4" spans="1:3" s="352" customFormat="1" ht="12.75">
      <c r="A4" s="636" t="s">
        <v>215</v>
      </c>
      <c r="B4" s="637"/>
      <c r="C4" s="638"/>
    </row>
    <row r="5" spans="1:3">
      <c r="A5" s="300"/>
      <c r="B5" s="300"/>
    </row>
    <row r="6" spans="1:3">
      <c r="A6" s="353" t="s">
        <v>340</v>
      </c>
      <c r="B6" s="353" t="s">
        <v>222</v>
      </c>
      <c r="C6" s="353" t="s">
        <v>248</v>
      </c>
    </row>
    <row r="7" spans="1:3" s="352" customFormat="1" ht="12.75">
      <c r="A7" s="639" t="s">
        <v>347</v>
      </c>
      <c r="B7" s="640"/>
      <c r="C7" s="641"/>
    </row>
    <row r="8" spans="1:3" s="352" customFormat="1" ht="12.75">
      <c r="A8" s="354"/>
      <c r="B8" s="354"/>
      <c r="C8" s="355"/>
    </row>
    <row r="9" spans="1:3" s="352" customFormat="1" ht="12.75">
      <c r="A9" s="354"/>
      <c r="B9" s="354"/>
      <c r="C9" s="355"/>
    </row>
    <row r="10" spans="1:3" s="352" customFormat="1" ht="12.75">
      <c r="A10" s="354"/>
      <c r="B10" s="354"/>
      <c r="C10" s="355"/>
    </row>
    <row r="11" spans="1:3" s="352" customFormat="1" ht="12.75">
      <c r="A11" s="354"/>
      <c r="B11" s="354"/>
      <c r="C11" s="355"/>
    </row>
    <row r="12" spans="1:3" s="352" customFormat="1" ht="12.75">
      <c r="A12" s="356" t="s">
        <v>415</v>
      </c>
      <c r="B12" s="354"/>
      <c r="C12" s="355"/>
    </row>
    <row r="13" spans="1:3" s="352" customFormat="1" ht="12.75">
      <c r="A13" s="354"/>
      <c r="B13" s="354"/>
      <c r="C13" s="355"/>
    </row>
    <row r="14" spans="1:3" s="352" customFormat="1" ht="12.75">
      <c r="A14" s="354"/>
      <c r="B14" s="354"/>
      <c r="C14" s="355"/>
    </row>
    <row r="15" spans="1:3" s="352" customFormat="1" ht="12.75">
      <c r="A15" s="354"/>
      <c r="B15" s="354"/>
      <c r="C15" s="355"/>
    </row>
    <row r="16" spans="1:3" s="352" customFormat="1" ht="12.75">
      <c r="A16" s="354"/>
      <c r="B16" s="354"/>
      <c r="C16" s="355"/>
    </row>
    <row r="17" spans="1:3" s="352" customFormat="1" ht="12.75">
      <c r="A17" s="354"/>
      <c r="B17" s="354"/>
      <c r="C17" s="355"/>
    </row>
    <row r="18" spans="1:3" s="352" customFormat="1" ht="12.75">
      <c r="A18" s="356" t="s">
        <v>352</v>
      </c>
      <c r="B18" s="354">
        <f>SUM(B8:B17)</f>
        <v>0</v>
      </c>
      <c r="C18" s="354">
        <f>SUM(C8:C17)</f>
        <v>0</v>
      </c>
    </row>
    <row r="19" spans="1:3" s="352" customFormat="1" ht="12.75">
      <c r="A19" s="354"/>
      <c r="B19" s="354"/>
      <c r="C19" s="355"/>
    </row>
    <row r="20" spans="1:3" s="352" customFormat="1" ht="12.75">
      <c r="A20" s="627" t="s">
        <v>349</v>
      </c>
      <c r="B20" s="628"/>
      <c r="C20" s="629"/>
    </row>
    <row r="21" spans="1:3" s="352" customFormat="1" ht="12.75">
      <c r="A21" s="354"/>
      <c r="B21" s="354"/>
      <c r="C21" s="355"/>
    </row>
    <row r="22" spans="1:3" s="352" customFormat="1" ht="12.75">
      <c r="A22" s="354"/>
      <c r="B22" s="354"/>
      <c r="C22" s="355"/>
    </row>
    <row r="23" spans="1:3" s="352" customFormat="1" ht="12.75">
      <c r="A23" s="354"/>
      <c r="B23" s="354"/>
      <c r="C23" s="355"/>
    </row>
    <row r="24" spans="1:3" s="352" customFormat="1" ht="12.75">
      <c r="A24" s="354"/>
      <c r="B24" s="354"/>
      <c r="C24" s="355"/>
    </row>
    <row r="25" spans="1:3" s="352" customFormat="1" ht="12.75">
      <c r="A25" s="354"/>
      <c r="B25" s="354"/>
      <c r="C25" s="355"/>
    </row>
    <row r="26" spans="1:3" s="352" customFormat="1" ht="12.75">
      <c r="A26" s="354"/>
      <c r="B26" s="354"/>
      <c r="C26" s="355"/>
    </row>
    <row r="27" spans="1:3" s="352" customFormat="1" ht="12.75">
      <c r="A27" s="354"/>
      <c r="B27" s="354"/>
      <c r="C27" s="355"/>
    </row>
    <row r="28" spans="1:3" s="352" customFormat="1" ht="12.75">
      <c r="A28" s="354"/>
      <c r="B28" s="354"/>
      <c r="C28" s="355"/>
    </row>
    <row r="29" spans="1:3" s="352" customFormat="1" ht="12.75">
      <c r="A29" s="354"/>
      <c r="B29" s="354"/>
      <c r="C29" s="355"/>
    </row>
    <row r="30" spans="1:3" s="352" customFormat="1" ht="12.75">
      <c r="A30" s="354"/>
      <c r="B30" s="354"/>
      <c r="C30" s="355"/>
    </row>
    <row r="31" spans="1:3" s="352" customFormat="1" ht="12.75">
      <c r="A31" s="354"/>
      <c r="B31" s="354"/>
      <c r="C31" s="355"/>
    </row>
    <row r="32" spans="1:3" s="352" customFormat="1" ht="12.75">
      <c r="A32" s="354"/>
      <c r="B32" s="354"/>
      <c r="C32" s="355"/>
    </row>
    <row r="33" spans="1:11" s="352" customFormat="1" ht="12.75">
      <c r="A33" s="356" t="s">
        <v>353</v>
      </c>
      <c r="B33" s="354">
        <f>SUM(B21:B32)</f>
        <v>0</v>
      </c>
      <c r="C33" s="354">
        <f>SUM(C21:C32)</f>
        <v>0</v>
      </c>
    </row>
    <row r="34" spans="1:11" s="352" customFormat="1" ht="12.75">
      <c r="A34" s="354"/>
      <c r="B34" s="354"/>
      <c r="C34" s="355"/>
    </row>
    <row r="35" spans="1:11" s="352" customFormat="1" ht="12.75">
      <c r="A35" s="356" t="s">
        <v>139</v>
      </c>
      <c r="B35" s="357">
        <f>+B18+B33</f>
        <v>0</v>
      </c>
      <c r="C35" s="357">
        <f>+C18+C33</f>
        <v>0</v>
      </c>
    </row>
    <row r="37" spans="1:11">
      <c r="A37" s="408" t="s">
        <v>416</v>
      </c>
    </row>
    <row r="40" spans="1:11" ht="18.75">
      <c r="K40" s="674" t="s">
        <v>475</v>
      </c>
    </row>
  </sheetData>
  <mergeCells count="6">
    <mergeCell ref="A20:C20"/>
    <mergeCell ref="A1:C1"/>
    <mergeCell ref="A2:C2"/>
    <mergeCell ref="A3:C3"/>
    <mergeCell ref="A4:C4"/>
    <mergeCell ref="A7:C7"/>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election activeCell="H15" sqref="H15"/>
    </sheetView>
  </sheetViews>
  <sheetFormatPr baseColWidth="10" defaultRowHeight="15"/>
  <cols>
    <col min="1" max="1" width="2.140625" style="300" customWidth="1"/>
    <col min="2" max="3" width="3.7109375" style="260" customWidth="1"/>
    <col min="4" max="4" width="65.7109375" style="260" customWidth="1"/>
    <col min="5" max="5" width="12.7109375" style="260" customWidth="1"/>
    <col min="6" max="6" width="14.28515625" style="260" customWidth="1"/>
    <col min="7" max="8" width="12.7109375" style="260" customWidth="1"/>
    <col min="9" max="9" width="11.42578125" style="260" customWidth="1"/>
    <col min="10" max="10" width="12.85546875" style="260" customWidth="1"/>
    <col min="11" max="11" width="3.140625" style="300" customWidth="1"/>
  </cols>
  <sheetData>
    <row r="1" spans="2:10" s="300" customFormat="1" ht="6.75" customHeight="1">
      <c r="B1" s="259"/>
      <c r="C1" s="259"/>
      <c r="D1" s="259"/>
      <c r="E1" s="259"/>
      <c r="F1" s="259"/>
      <c r="G1" s="259"/>
      <c r="H1" s="259"/>
      <c r="I1" s="259"/>
    </row>
    <row r="2" spans="2:10">
      <c r="B2" s="599" t="s">
        <v>193</v>
      </c>
      <c r="C2" s="600"/>
      <c r="D2" s="600"/>
      <c r="E2" s="600"/>
      <c r="F2" s="600"/>
      <c r="G2" s="600"/>
      <c r="H2" s="600"/>
      <c r="I2" s="600"/>
      <c r="J2" s="601"/>
    </row>
    <row r="3" spans="2:10">
      <c r="B3" s="602" t="s">
        <v>409</v>
      </c>
      <c r="C3" s="603"/>
      <c r="D3" s="603"/>
      <c r="E3" s="603"/>
      <c r="F3" s="603"/>
      <c r="G3" s="603"/>
      <c r="H3" s="603"/>
      <c r="I3" s="603"/>
      <c r="J3" s="604"/>
    </row>
    <row r="4" spans="2:10">
      <c r="B4" s="602" t="s">
        <v>354</v>
      </c>
      <c r="C4" s="603"/>
      <c r="D4" s="603"/>
      <c r="E4" s="603"/>
      <c r="F4" s="603"/>
      <c r="G4" s="603"/>
      <c r="H4" s="603"/>
      <c r="I4" s="603"/>
      <c r="J4" s="604"/>
    </row>
    <row r="5" spans="2:10">
      <c r="B5" s="605" t="s">
        <v>308</v>
      </c>
      <c r="C5" s="606"/>
      <c r="D5" s="606"/>
      <c r="E5" s="606"/>
      <c r="F5" s="606"/>
      <c r="G5" s="606"/>
      <c r="H5" s="606"/>
      <c r="I5" s="606"/>
      <c r="J5" s="607"/>
    </row>
    <row r="6" spans="2:10" s="300" customFormat="1" ht="2.25" customHeight="1">
      <c r="B6" s="358"/>
      <c r="C6" s="358"/>
      <c r="D6" s="358"/>
      <c r="E6" s="358"/>
      <c r="F6" s="358"/>
      <c r="G6" s="358"/>
      <c r="H6" s="358"/>
      <c r="I6" s="358"/>
      <c r="J6" s="358"/>
    </row>
    <row r="7" spans="2:10">
      <c r="B7" s="610" t="s">
        <v>76</v>
      </c>
      <c r="C7" s="649"/>
      <c r="D7" s="611"/>
      <c r="E7" s="609" t="s">
        <v>253</v>
      </c>
      <c r="F7" s="609"/>
      <c r="G7" s="609"/>
      <c r="H7" s="609"/>
      <c r="I7" s="609"/>
      <c r="J7" s="609" t="s">
        <v>245</v>
      </c>
    </row>
    <row r="8" spans="2:10" ht="22.5">
      <c r="B8" s="612"/>
      <c r="C8" s="650"/>
      <c r="D8" s="613"/>
      <c r="E8" s="301" t="s">
        <v>246</v>
      </c>
      <c r="F8" s="301" t="s">
        <v>247</v>
      </c>
      <c r="G8" s="301" t="s">
        <v>221</v>
      </c>
      <c r="H8" s="301" t="s">
        <v>222</v>
      </c>
      <c r="I8" s="301" t="s">
        <v>248</v>
      </c>
      <c r="J8" s="609"/>
    </row>
    <row r="9" spans="2:10" ht="15.75" customHeight="1">
      <c r="B9" s="614"/>
      <c r="C9" s="651"/>
      <c r="D9" s="615"/>
      <c r="E9" s="301">
        <v>1</v>
      </c>
      <c r="F9" s="301">
        <v>2</v>
      </c>
      <c r="G9" s="301" t="s">
        <v>249</v>
      </c>
      <c r="H9" s="301">
        <v>4</v>
      </c>
      <c r="I9" s="301">
        <v>5</v>
      </c>
      <c r="J9" s="301" t="s">
        <v>250</v>
      </c>
    </row>
    <row r="10" spans="2:10" ht="15" customHeight="1">
      <c r="B10" s="644" t="s">
        <v>355</v>
      </c>
      <c r="C10" s="645"/>
      <c r="D10" s="646"/>
      <c r="E10" s="363"/>
      <c r="F10" s="325"/>
      <c r="G10" s="325"/>
      <c r="H10" s="325"/>
      <c r="I10" s="325"/>
      <c r="J10" s="325"/>
    </row>
    <row r="11" spans="2:10">
      <c r="B11" s="302"/>
      <c r="C11" s="642" t="s">
        <v>356</v>
      </c>
      <c r="D11" s="643"/>
      <c r="E11" s="363">
        <f>+E12+E13</f>
        <v>0</v>
      </c>
      <c r="F11" s="363">
        <f>+F12+F13</f>
        <v>0</v>
      </c>
      <c r="G11" s="325">
        <f>+E11+F11</f>
        <v>0</v>
      </c>
      <c r="H11" s="363">
        <f t="shared" ref="H11:I11" si="0">+H12+H13</f>
        <v>0</v>
      </c>
      <c r="I11" s="363">
        <f t="shared" si="0"/>
        <v>0</v>
      </c>
      <c r="J11" s="325">
        <f>+G11-H11</f>
        <v>0</v>
      </c>
    </row>
    <row r="12" spans="2:10">
      <c r="B12" s="302"/>
      <c r="C12" s="359"/>
      <c r="D12" s="303" t="s">
        <v>357</v>
      </c>
      <c r="E12" s="363"/>
      <c r="F12" s="325"/>
      <c r="G12" s="325">
        <f t="shared" ref="G12:G39" si="1">+E12+F12</f>
        <v>0</v>
      </c>
      <c r="H12" s="325"/>
      <c r="I12" s="325"/>
      <c r="J12" s="325">
        <f t="shared" ref="J12:J39" si="2">+G12-H12</f>
        <v>0</v>
      </c>
    </row>
    <row r="13" spans="2:10">
      <c r="B13" s="302"/>
      <c r="C13" s="359"/>
      <c r="D13" s="303" t="s">
        <v>358</v>
      </c>
      <c r="E13" s="363"/>
      <c r="F13" s="325"/>
      <c r="G13" s="325">
        <f t="shared" si="1"/>
        <v>0</v>
      </c>
      <c r="H13" s="325"/>
      <c r="I13" s="325"/>
      <c r="J13" s="325">
        <f t="shared" si="2"/>
        <v>0</v>
      </c>
    </row>
    <row r="14" spans="2:10">
      <c r="B14" s="302"/>
      <c r="C14" s="642" t="s">
        <v>359</v>
      </c>
      <c r="D14" s="643"/>
      <c r="E14" s="363">
        <f>SUM(E15:E22)</f>
        <v>0</v>
      </c>
      <c r="F14" s="363">
        <f>SUM(F15:F22)</f>
        <v>0</v>
      </c>
      <c r="G14" s="325">
        <f t="shared" si="1"/>
        <v>0</v>
      </c>
      <c r="H14" s="363">
        <f t="shared" ref="H14:I14" si="3">SUM(H15:H22)</f>
        <v>0</v>
      </c>
      <c r="I14" s="363">
        <f t="shared" si="3"/>
        <v>0</v>
      </c>
      <c r="J14" s="325">
        <f t="shared" si="2"/>
        <v>0</v>
      </c>
    </row>
    <row r="15" spans="2:10">
      <c r="B15" s="302"/>
      <c r="C15" s="359"/>
      <c r="D15" s="303" t="s">
        <v>360</v>
      </c>
      <c r="E15" s="363"/>
      <c r="F15" s="398"/>
      <c r="G15" s="325">
        <f t="shared" si="1"/>
        <v>0</v>
      </c>
      <c r="H15" s="325"/>
      <c r="I15" s="315"/>
      <c r="J15" s="325">
        <f t="shared" si="2"/>
        <v>0</v>
      </c>
    </row>
    <row r="16" spans="2:10">
      <c r="B16" s="302"/>
      <c r="C16" s="359"/>
      <c r="D16" s="303" t="s">
        <v>361</v>
      </c>
      <c r="E16" s="363"/>
      <c r="F16" s="325"/>
      <c r="G16" s="325">
        <f t="shared" si="1"/>
        <v>0</v>
      </c>
      <c r="H16" s="325"/>
      <c r="I16" s="325"/>
      <c r="J16" s="325">
        <f t="shared" si="2"/>
        <v>0</v>
      </c>
    </row>
    <row r="17" spans="2:10">
      <c r="B17" s="302"/>
      <c r="C17" s="359"/>
      <c r="D17" s="303" t="s">
        <v>362</v>
      </c>
      <c r="E17" s="363"/>
      <c r="F17" s="325"/>
      <c r="G17" s="325">
        <f t="shared" si="1"/>
        <v>0</v>
      </c>
      <c r="H17" s="325"/>
      <c r="I17" s="325"/>
      <c r="J17" s="325">
        <f t="shared" si="2"/>
        <v>0</v>
      </c>
    </row>
    <row r="18" spans="2:10">
      <c r="B18" s="302"/>
      <c r="C18" s="359"/>
      <c r="D18" s="303" t="s">
        <v>363</v>
      </c>
      <c r="E18" s="363"/>
      <c r="F18" s="325"/>
      <c r="G18" s="325">
        <f t="shared" si="1"/>
        <v>0</v>
      </c>
      <c r="H18" s="325"/>
      <c r="I18" s="325"/>
      <c r="J18" s="325">
        <f t="shared" si="2"/>
        <v>0</v>
      </c>
    </row>
    <row r="19" spans="2:10">
      <c r="B19" s="302"/>
      <c r="C19" s="359"/>
      <c r="D19" s="303" t="s">
        <v>364</v>
      </c>
      <c r="E19" s="363"/>
      <c r="F19" s="325"/>
      <c r="G19" s="325">
        <f t="shared" si="1"/>
        <v>0</v>
      </c>
      <c r="H19" s="325"/>
      <c r="I19" s="325"/>
      <c r="J19" s="325">
        <f t="shared" si="2"/>
        <v>0</v>
      </c>
    </row>
    <row r="20" spans="2:10">
      <c r="B20" s="302"/>
      <c r="C20" s="359"/>
      <c r="D20" s="303" t="s">
        <v>365</v>
      </c>
      <c r="E20" s="363"/>
      <c r="F20" s="325"/>
      <c r="G20" s="325">
        <f t="shared" si="1"/>
        <v>0</v>
      </c>
      <c r="H20" s="325"/>
      <c r="I20" s="325"/>
      <c r="J20" s="325">
        <f t="shared" si="2"/>
        <v>0</v>
      </c>
    </row>
    <row r="21" spans="2:10">
      <c r="B21" s="302"/>
      <c r="C21" s="359"/>
      <c r="D21" s="303" t="s">
        <v>366</v>
      </c>
      <c r="E21" s="363"/>
      <c r="F21" s="325"/>
      <c r="G21" s="325">
        <f t="shared" si="1"/>
        <v>0</v>
      </c>
      <c r="H21" s="325"/>
      <c r="I21" s="325"/>
      <c r="J21" s="325">
        <f t="shared" si="2"/>
        <v>0</v>
      </c>
    </row>
    <row r="22" spans="2:10">
      <c r="B22" s="302"/>
      <c r="C22" s="359"/>
      <c r="D22" s="303" t="s">
        <v>367</v>
      </c>
      <c r="E22" s="363"/>
      <c r="F22" s="325"/>
      <c r="G22" s="325">
        <f t="shared" si="1"/>
        <v>0</v>
      </c>
      <c r="H22" s="325"/>
      <c r="I22" s="325"/>
      <c r="J22" s="325">
        <f t="shared" si="2"/>
        <v>0</v>
      </c>
    </row>
    <row r="23" spans="2:10">
      <c r="B23" s="302"/>
      <c r="C23" s="642" t="s">
        <v>368</v>
      </c>
      <c r="D23" s="643"/>
      <c r="E23" s="363">
        <f>SUM(E24:E26)</f>
        <v>0</v>
      </c>
      <c r="F23" s="363">
        <f>SUM(F24:F26)</f>
        <v>0</v>
      </c>
      <c r="G23" s="325">
        <f t="shared" si="1"/>
        <v>0</v>
      </c>
      <c r="H23" s="363">
        <f t="shared" ref="H23:I23" si="4">SUM(H24:H26)</f>
        <v>0</v>
      </c>
      <c r="I23" s="363">
        <f t="shared" si="4"/>
        <v>0</v>
      </c>
      <c r="J23" s="325">
        <f t="shared" si="2"/>
        <v>0</v>
      </c>
    </row>
    <row r="24" spans="2:10">
      <c r="B24" s="302"/>
      <c r="C24" s="359"/>
      <c r="D24" s="303" t="s">
        <v>369</v>
      </c>
      <c r="E24" s="363"/>
      <c r="F24" s="325"/>
      <c r="G24" s="325">
        <f t="shared" si="1"/>
        <v>0</v>
      </c>
      <c r="H24" s="325"/>
      <c r="I24" s="325"/>
      <c r="J24" s="325">
        <f t="shared" si="2"/>
        <v>0</v>
      </c>
    </row>
    <row r="25" spans="2:10">
      <c r="B25" s="302"/>
      <c r="C25" s="359"/>
      <c r="D25" s="303" t="s">
        <v>370</v>
      </c>
      <c r="E25" s="363"/>
      <c r="F25" s="325"/>
      <c r="G25" s="325">
        <f t="shared" si="1"/>
        <v>0</v>
      </c>
      <c r="H25" s="325"/>
      <c r="I25" s="325"/>
      <c r="J25" s="325">
        <f t="shared" si="2"/>
        <v>0</v>
      </c>
    </row>
    <row r="26" spans="2:10">
      <c r="B26" s="302"/>
      <c r="C26" s="359"/>
      <c r="D26" s="303" t="s">
        <v>371</v>
      </c>
      <c r="E26" s="363"/>
      <c r="F26" s="325"/>
      <c r="G26" s="325">
        <f t="shared" si="1"/>
        <v>0</v>
      </c>
      <c r="H26" s="325"/>
      <c r="I26" s="325"/>
      <c r="J26" s="325">
        <f t="shared" si="2"/>
        <v>0</v>
      </c>
    </row>
    <row r="27" spans="2:10">
      <c r="B27" s="302"/>
      <c r="C27" s="642" t="s">
        <v>372</v>
      </c>
      <c r="D27" s="643"/>
      <c r="E27" s="363">
        <f>SUM(E28:E29)</f>
        <v>0</v>
      </c>
      <c r="F27" s="363">
        <f>SUM(F28:F29)</f>
        <v>0</v>
      </c>
      <c r="G27" s="325">
        <f t="shared" si="1"/>
        <v>0</v>
      </c>
      <c r="H27" s="363">
        <f t="shared" ref="H27:I27" si="5">SUM(H28:H29)</f>
        <v>0</v>
      </c>
      <c r="I27" s="363">
        <f t="shared" si="5"/>
        <v>0</v>
      </c>
      <c r="J27" s="325">
        <f t="shared" si="2"/>
        <v>0</v>
      </c>
    </row>
    <row r="28" spans="2:10">
      <c r="B28" s="302"/>
      <c r="C28" s="359"/>
      <c r="D28" s="303" t="s">
        <v>373</v>
      </c>
      <c r="E28" s="363"/>
      <c r="F28" s="325"/>
      <c r="G28" s="325">
        <f t="shared" si="1"/>
        <v>0</v>
      </c>
      <c r="H28" s="325"/>
      <c r="I28" s="325"/>
      <c r="J28" s="325">
        <f t="shared" si="2"/>
        <v>0</v>
      </c>
    </row>
    <row r="29" spans="2:10">
      <c r="B29" s="302"/>
      <c r="C29" s="359"/>
      <c r="D29" s="303" t="s">
        <v>374</v>
      </c>
      <c r="E29" s="363"/>
      <c r="F29" s="325"/>
      <c r="G29" s="325">
        <f t="shared" si="1"/>
        <v>0</v>
      </c>
      <c r="H29" s="325"/>
      <c r="I29" s="325"/>
      <c r="J29" s="325">
        <f t="shared" si="2"/>
        <v>0</v>
      </c>
    </row>
    <row r="30" spans="2:10">
      <c r="B30" s="302"/>
      <c r="C30" s="642" t="s">
        <v>375</v>
      </c>
      <c r="D30" s="643"/>
      <c r="E30" s="363">
        <f>SUM(E31:E34)</f>
        <v>0</v>
      </c>
      <c r="F30" s="363">
        <f>SUM(F31:F34)</f>
        <v>0</v>
      </c>
      <c r="G30" s="325">
        <f t="shared" si="1"/>
        <v>0</v>
      </c>
      <c r="H30" s="363">
        <f t="shared" ref="H30:I30" si="6">SUM(H31:H34)</f>
        <v>0</v>
      </c>
      <c r="I30" s="363">
        <f t="shared" si="6"/>
        <v>0</v>
      </c>
      <c r="J30" s="325">
        <f t="shared" si="2"/>
        <v>0</v>
      </c>
    </row>
    <row r="31" spans="2:10">
      <c r="B31" s="302"/>
      <c r="C31" s="359"/>
      <c r="D31" s="303" t="s">
        <v>376</v>
      </c>
      <c r="E31" s="363"/>
      <c r="F31" s="325"/>
      <c r="G31" s="325">
        <f t="shared" si="1"/>
        <v>0</v>
      </c>
      <c r="H31" s="325"/>
      <c r="I31" s="325"/>
      <c r="J31" s="325">
        <f t="shared" si="2"/>
        <v>0</v>
      </c>
    </row>
    <row r="32" spans="2:10">
      <c r="B32" s="302"/>
      <c r="C32" s="359"/>
      <c r="D32" s="303" t="s">
        <v>377</v>
      </c>
      <c r="E32" s="363"/>
      <c r="F32" s="325"/>
      <c r="G32" s="325">
        <f t="shared" si="1"/>
        <v>0</v>
      </c>
      <c r="H32" s="325"/>
      <c r="I32" s="325"/>
      <c r="J32" s="325">
        <f t="shared" si="2"/>
        <v>0</v>
      </c>
    </row>
    <row r="33" spans="1:11">
      <c r="B33" s="302"/>
      <c r="C33" s="359"/>
      <c r="D33" s="303" t="s">
        <v>378</v>
      </c>
      <c r="E33" s="363"/>
      <c r="F33" s="325"/>
      <c r="G33" s="325">
        <f t="shared" si="1"/>
        <v>0</v>
      </c>
      <c r="H33" s="325"/>
      <c r="I33" s="325"/>
      <c r="J33" s="325">
        <f t="shared" si="2"/>
        <v>0</v>
      </c>
    </row>
    <row r="34" spans="1:11">
      <c r="B34" s="302"/>
      <c r="C34" s="359"/>
      <c r="D34" s="303" t="s">
        <v>379</v>
      </c>
      <c r="E34" s="363"/>
      <c r="F34" s="325"/>
      <c r="G34" s="325">
        <f t="shared" si="1"/>
        <v>0</v>
      </c>
      <c r="H34" s="325"/>
      <c r="I34" s="325"/>
      <c r="J34" s="325">
        <f t="shared" si="2"/>
        <v>0</v>
      </c>
    </row>
    <row r="35" spans="1:11">
      <c r="B35" s="302"/>
      <c r="C35" s="642" t="s">
        <v>380</v>
      </c>
      <c r="D35" s="643"/>
      <c r="E35" s="363">
        <f>SUM(E36)</f>
        <v>0</v>
      </c>
      <c r="F35" s="363">
        <f>SUM(F36)</f>
        <v>0</v>
      </c>
      <c r="G35" s="325">
        <f t="shared" si="1"/>
        <v>0</v>
      </c>
      <c r="H35" s="363">
        <f t="shared" ref="H35:I35" si="7">SUM(H36)</f>
        <v>0</v>
      </c>
      <c r="I35" s="363">
        <f t="shared" si="7"/>
        <v>0</v>
      </c>
      <c r="J35" s="325">
        <f t="shared" si="2"/>
        <v>0</v>
      </c>
    </row>
    <row r="36" spans="1:11">
      <c r="B36" s="302"/>
      <c r="C36" s="359"/>
      <c r="D36" s="303" t="s">
        <v>381</v>
      </c>
      <c r="E36" s="363"/>
      <c r="F36" s="325"/>
      <c r="G36" s="325">
        <f t="shared" si="1"/>
        <v>0</v>
      </c>
      <c r="H36" s="325"/>
      <c r="I36" s="325"/>
      <c r="J36" s="325">
        <f t="shared" si="2"/>
        <v>0</v>
      </c>
    </row>
    <row r="37" spans="1:11" ht="15" customHeight="1">
      <c r="B37" s="644" t="s">
        <v>382</v>
      </c>
      <c r="C37" s="645"/>
      <c r="D37" s="646"/>
      <c r="E37" s="363"/>
      <c r="F37" s="325"/>
      <c r="G37" s="325">
        <f t="shared" si="1"/>
        <v>0</v>
      </c>
      <c r="H37" s="325"/>
      <c r="I37" s="325"/>
      <c r="J37" s="325">
        <f t="shared" si="2"/>
        <v>0</v>
      </c>
    </row>
    <row r="38" spans="1:11" ht="15" customHeight="1">
      <c r="B38" s="644" t="s">
        <v>383</v>
      </c>
      <c r="C38" s="645"/>
      <c r="D38" s="646"/>
      <c r="E38" s="363"/>
      <c r="F38" s="325"/>
      <c r="G38" s="325">
        <f t="shared" si="1"/>
        <v>0</v>
      </c>
      <c r="H38" s="325"/>
      <c r="I38" s="325"/>
      <c r="J38" s="325">
        <f t="shared" si="2"/>
        <v>0</v>
      </c>
    </row>
    <row r="39" spans="1:11" ht="15.75" customHeight="1">
      <c r="B39" s="644" t="s">
        <v>384</v>
      </c>
      <c r="C39" s="645"/>
      <c r="D39" s="646"/>
      <c r="E39" s="363"/>
      <c r="F39" s="325"/>
      <c r="G39" s="325">
        <f t="shared" si="1"/>
        <v>0</v>
      </c>
      <c r="H39" s="325"/>
      <c r="I39" s="325"/>
      <c r="J39" s="325">
        <f t="shared" si="2"/>
        <v>0</v>
      </c>
    </row>
    <row r="40" spans="1:11" ht="18.75">
      <c r="B40" s="360"/>
      <c r="C40" s="361"/>
      <c r="D40" s="362"/>
      <c r="E40" s="364"/>
      <c r="F40" s="365"/>
      <c r="G40" s="365"/>
      <c r="H40" s="365"/>
      <c r="I40" s="365"/>
      <c r="J40" s="365"/>
      <c r="K40" s="675" t="s">
        <v>475</v>
      </c>
    </row>
    <row r="41" spans="1:11" s="313" customFormat="1">
      <c r="A41" s="310"/>
      <c r="B41" s="331"/>
      <c r="C41" s="647" t="s">
        <v>251</v>
      </c>
      <c r="D41" s="648"/>
      <c r="E41" s="324">
        <f>+E11+E14+E23+E27+E30+E35+E37+E38+E39</f>
        <v>0</v>
      </c>
      <c r="F41" s="324">
        <f t="shared" ref="F41:J41" si="8">+F11+F14+F23+F27+F30+F35+F37+F38+F39</f>
        <v>0</v>
      </c>
      <c r="G41" s="324">
        <f t="shared" si="8"/>
        <v>0</v>
      </c>
      <c r="H41" s="324">
        <f t="shared" si="8"/>
        <v>0</v>
      </c>
      <c r="I41" s="324">
        <f t="shared" si="8"/>
        <v>0</v>
      </c>
      <c r="J41" s="324">
        <f t="shared" si="8"/>
        <v>0</v>
      </c>
      <c r="K41" s="310"/>
    </row>
    <row r="42" spans="1:11">
      <c r="B42" s="259"/>
      <c r="C42" s="259"/>
      <c r="D42" s="259"/>
      <c r="E42" s="259"/>
      <c r="F42" s="259"/>
      <c r="G42" s="259"/>
      <c r="H42" s="259"/>
      <c r="I42" s="259"/>
      <c r="J42" s="259"/>
    </row>
    <row r="43" spans="1:11">
      <c r="B43" s="259"/>
      <c r="C43" s="259"/>
      <c r="D43" s="259"/>
      <c r="E43" s="259"/>
      <c r="F43" s="259"/>
      <c r="G43" s="259"/>
      <c r="H43" s="259"/>
      <c r="I43" s="259"/>
      <c r="J43" s="259"/>
    </row>
    <row r="45" spans="1:11">
      <c r="D45"/>
    </row>
  </sheetData>
  <mergeCells count="18">
    <mergeCell ref="C30:D30"/>
    <mergeCell ref="B2:J2"/>
    <mergeCell ref="B3:J3"/>
    <mergeCell ref="B4:J4"/>
    <mergeCell ref="B5:J5"/>
    <mergeCell ref="B7:D9"/>
    <mergeCell ref="E7:I7"/>
    <mergeCell ref="J7:J8"/>
    <mergeCell ref="B10:D10"/>
    <mergeCell ref="C11:D11"/>
    <mergeCell ref="C14:D14"/>
    <mergeCell ref="C23:D23"/>
    <mergeCell ref="C27:D27"/>
    <mergeCell ref="C35:D35"/>
    <mergeCell ref="B37:D37"/>
    <mergeCell ref="B38:D38"/>
    <mergeCell ref="B39:D39"/>
    <mergeCell ref="C41:D41"/>
  </mergeCells>
  <pageMargins left="0.7" right="0.7" top="0.75" bottom="0.75" header="0.3" footer="0.3"/>
  <pageSetup scale="78" fitToHeight="0" orientation="landscape" r:id="rId1"/>
  <ignoredErrors>
    <ignoredError sqref="G11 G14 G23 G27 G30 G35"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workbookViewId="0">
      <selection activeCell="H8" sqref="H8"/>
    </sheetView>
  </sheetViews>
  <sheetFormatPr baseColWidth="10" defaultRowHeight="15"/>
  <cols>
    <col min="1" max="1" width="1.140625" customWidth="1"/>
    <col min="2" max="2" width="57" customWidth="1"/>
    <col min="6" max="6" width="4.28515625" style="300" customWidth="1"/>
  </cols>
  <sheetData>
    <row r="1" spans="1:5" s="411" customFormat="1">
      <c r="A1" s="599" t="s">
        <v>409</v>
      </c>
      <c r="B1" s="600"/>
      <c r="C1" s="600"/>
      <c r="D1" s="600"/>
      <c r="E1" s="600"/>
    </row>
    <row r="2" spans="1:5" s="411" customFormat="1">
      <c r="A2" s="602" t="s">
        <v>385</v>
      </c>
      <c r="B2" s="603"/>
      <c r="C2" s="603"/>
      <c r="D2" s="603"/>
      <c r="E2" s="603"/>
    </row>
    <row r="3" spans="1:5" s="411" customFormat="1">
      <c r="A3" s="605" t="s">
        <v>215</v>
      </c>
      <c r="B3" s="606"/>
      <c r="C3" s="606"/>
      <c r="D3" s="606"/>
      <c r="E3" s="606"/>
    </row>
    <row r="4" spans="1:5" ht="6" customHeight="1">
      <c r="A4" s="259"/>
      <c r="B4" s="259"/>
      <c r="C4" s="259"/>
      <c r="D4" s="259"/>
      <c r="E4" s="259"/>
    </row>
    <row r="5" spans="1:5">
      <c r="A5" s="608" t="s">
        <v>76</v>
      </c>
      <c r="B5" s="608"/>
      <c r="C5" s="301" t="s">
        <v>219</v>
      </c>
      <c r="D5" s="301" t="s">
        <v>222</v>
      </c>
      <c r="E5" s="301" t="s">
        <v>386</v>
      </c>
    </row>
    <row r="6" spans="1:5" ht="5.25" customHeight="1" thickBot="1">
      <c r="A6" s="316"/>
      <c r="B6" s="317"/>
      <c r="C6" s="318"/>
      <c r="D6" s="318"/>
      <c r="E6" s="318"/>
    </row>
    <row r="7" spans="1:5" ht="15.75" thickBot="1">
      <c r="A7" s="366"/>
      <c r="B7" s="367" t="s">
        <v>387</v>
      </c>
      <c r="C7" s="368">
        <f>+C8+C9</f>
        <v>0</v>
      </c>
      <c r="D7" s="368">
        <f t="shared" ref="D7:E7" si="0">+D8+D9</f>
        <v>0</v>
      </c>
      <c r="E7" s="368">
        <f t="shared" si="0"/>
        <v>0</v>
      </c>
    </row>
    <row r="8" spans="1:5">
      <c r="A8" s="656" t="s">
        <v>388</v>
      </c>
      <c r="B8" s="657"/>
      <c r="C8" s="369">
        <f>+EAI!E33</f>
        <v>0</v>
      </c>
      <c r="D8" s="369">
        <f>+EAI!H33</f>
        <v>0</v>
      </c>
      <c r="E8" s="369">
        <f>+EAI!I33</f>
        <v>0</v>
      </c>
    </row>
    <row r="9" spans="1:5">
      <c r="A9" s="652" t="s">
        <v>389</v>
      </c>
      <c r="B9" s="653"/>
      <c r="C9" s="370">
        <f>+EAI!E46</f>
        <v>0</v>
      </c>
      <c r="D9" s="370">
        <f>+EAI!H46</f>
        <v>0</v>
      </c>
      <c r="E9" s="370">
        <f>+EAI!I46</f>
        <v>0</v>
      </c>
    </row>
    <row r="10" spans="1:5" ht="6.75" customHeight="1" thickBot="1">
      <c r="A10" s="302"/>
      <c r="B10" s="303"/>
      <c r="C10" s="371"/>
      <c r="D10" s="371"/>
      <c r="E10" s="371"/>
    </row>
    <row r="11" spans="1:5" ht="15.75" thickBot="1">
      <c r="A11" s="372"/>
      <c r="B11" s="367" t="s">
        <v>390</v>
      </c>
      <c r="C11" s="368">
        <f>+C12+C13</f>
        <v>0</v>
      </c>
      <c r="D11" s="368">
        <f t="shared" ref="D11:E11" si="1">+D12+D13</f>
        <v>0</v>
      </c>
      <c r="E11" s="368">
        <f t="shared" si="1"/>
        <v>0</v>
      </c>
    </row>
    <row r="12" spans="1:5">
      <c r="A12" s="658" t="s">
        <v>391</v>
      </c>
      <c r="B12" s="659"/>
      <c r="C12" s="369"/>
      <c r="D12" s="369"/>
      <c r="E12" s="369"/>
    </row>
    <row r="13" spans="1:5">
      <c r="A13" s="652" t="s">
        <v>392</v>
      </c>
      <c r="B13" s="653"/>
      <c r="C13" s="370"/>
      <c r="D13" s="370"/>
      <c r="E13" s="370"/>
    </row>
    <row r="14" spans="1:5" ht="5.25" customHeight="1" thickBot="1">
      <c r="A14" s="320"/>
      <c r="B14" s="319"/>
      <c r="C14" s="371"/>
      <c r="D14" s="371"/>
      <c r="E14" s="371"/>
    </row>
    <row r="15" spans="1:5" ht="15.75" thickBot="1">
      <c r="A15" s="366"/>
      <c r="B15" s="367" t="s">
        <v>393</v>
      </c>
      <c r="C15" s="368">
        <f>+C7-C11</f>
        <v>0</v>
      </c>
      <c r="D15" s="368">
        <f t="shared" ref="D15:E15" si="2">+D7-D11</f>
        <v>0</v>
      </c>
      <c r="E15" s="368">
        <f t="shared" si="2"/>
        <v>0</v>
      </c>
    </row>
    <row r="16" spans="1:5">
      <c r="A16" s="259"/>
      <c r="B16" s="259"/>
      <c r="C16" s="259"/>
      <c r="D16" s="259"/>
      <c r="E16" s="259"/>
    </row>
    <row r="17" spans="1:5">
      <c r="A17" s="608" t="s">
        <v>76</v>
      </c>
      <c r="B17" s="608"/>
      <c r="C17" s="301" t="s">
        <v>219</v>
      </c>
      <c r="D17" s="301" t="s">
        <v>222</v>
      </c>
      <c r="E17" s="301" t="s">
        <v>386</v>
      </c>
    </row>
    <row r="18" spans="1:5" ht="6.75" customHeight="1">
      <c r="A18" s="316"/>
      <c r="B18" s="317"/>
      <c r="C18" s="318"/>
      <c r="D18" s="318"/>
      <c r="E18" s="318"/>
    </row>
    <row r="19" spans="1:5">
      <c r="A19" s="652" t="s">
        <v>394</v>
      </c>
      <c r="B19" s="653"/>
      <c r="C19" s="370">
        <f>+C15</f>
        <v>0</v>
      </c>
      <c r="D19" s="370">
        <f t="shared" ref="D19:E19" si="3">+D15</f>
        <v>0</v>
      </c>
      <c r="E19" s="370">
        <f t="shared" si="3"/>
        <v>0</v>
      </c>
    </row>
    <row r="20" spans="1:5" ht="6" customHeight="1">
      <c r="A20" s="302"/>
      <c r="B20" s="303"/>
      <c r="C20" s="304"/>
      <c r="D20" s="304"/>
      <c r="E20" s="304"/>
    </row>
    <row r="21" spans="1:5">
      <c r="A21" s="652" t="s">
        <v>395</v>
      </c>
      <c r="B21" s="653"/>
      <c r="C21" s="370"/>
      <c r="D21" s="370"/>
      <c r="E21" s="370"/>
    </row>
    <row r="22" spans="1:5" ht="7.5" customHeight="1" thickBot="1">
      <c r="A22" s="320"/>
      <c r="B22" s="319"/>
      <c r="C22" s="371"/>
      <c r="D22" s="371"/>
      <c r="E22" s="371"/>
    </row>
    <row r="23" spans="1:5" ht="15.75" thickBot="1">
      <c r="A23" s="372"/>
      <c r="B23" s="367" t="s">
        <v>396</v>
      </c>
      <c r="C23" s="373">
        <f>+C19-C21</f>
        <v>0</v>
      </c>
      <c r="D23" s="373">
        <f t="shared" ref="D23:E23" si="4">+D19-D21</f>
        <v>0</v>
      </c>
      <c r="E23" s="373">
        <f t="shared" si="4"/>
        <v>0</v>
      </c>
    </row>
    <row r="24" spans="1:5">
      <c r="A24" s="259"/>
      <c r="B24" s="259"/>
      <c r="C24" s="259"/>
      <c r="D24" s="259"/>
      <c r="E24" s="259"/>
    </row>
    <row r="25" spans="1:5">
      <c r="A25" s="608" t="s">
        <v>76</v>
      </c>
      <c r="B25" s="608"/>
      <c r="C25" s="301" t="s">
        <v>219</v>
      </c>
      <c r="D25" s="301" t="s">
        <v>222</v>
      </c>
      <c r="E25" s="301" t="s">
        <v>386</v>
      </c>
    </row>
    <row r="26" spans="1:5" ht="5.25" customHeight="1">
      <c r="A26" s="316"/>
      <c r="B26" s="317"/>
      <c r="C26" s="318"/>
      <c r="D26" s="318"/>
      <c r="E26" s="318"/>
    </row>
    <row r="27" spans="1:5">
      <c r="A27" s="652" t="s">
        <v>397</v>
      </c>
      <c r="B27" s="653"/>
      <c r="C27" s="370">
        <f>+EAI!E52</f>
        <v>0</v>
      </c>
      <c r="D27" s="370">
        <f>+EAI!H51</f>
        <v>0</v>
      </c>
      <c r="E27" s="370">
        <f>+EAI!I54</f>
        <v>0</v>
      </c>
    </row>
    <row r="28" spans="1:5" ht="5.25" customHeight="1">
      <c r="A28" s="302"/>
      <c r="B28" s="303"/>
      <c r="C28" s="304"/>
      <c r="D28" s="304"/>
      <c r="E28" s="304"/>
    </row>
    <row r="29" spans="1:5">
      <c r="A29" s="652" t="s">
        <v>398</v>
      </c>
      <c r="B29" s="653"/>
      <c r="C29" s="370"/>
      <c r="D29" s="370"/>
      <c r="E29" s="370"/>
    </row>
    <row r="30" spans="1:5" ht="3.75" customHeight="1" thickBot="1">
      <c r="A30" s="321"/>
      <c r="B30" s="322"/>
      <c r="C30" s="323"/>
      <c r="D30" s="323"/>
      <c r="E30" s="323"/>
    </row>
    <row r="31" spans="1:5" ht="15.75" thickBot="1">
      <c r="A31" s="372"/>
      <c r="B31" s="367" t="s">
        <v>399</v>
      </c>
      <c r="C31" s="373">
        <f>+C27-C29</f>
        <v>0</v>
      </c>
      <c r="D31" s="373">
        <f t="shared" ref="D31:E31" si="5">+D27-D29</f>
        <v>0</v>
      </c>
      <c r="E31" s="373">
        <f t="shared" si="5"/>
        <v>0</v>
      </c>
    </row>
    <row r="32" spans="1:5" s="300" customFormat="1">
      <c r="A32" s="259"/>
      <c r="B32" s="259"/>
      <c r="C32" s="259"/>
      <c r="D32" s="259"/>
      <c r="E32" s="259"/>
    </row>
    <row r="33" spans="1:11" ht="23.25" customHeight="1">
      <c r="A33" s="259"/>
      <c r="B33" s="654" t="s">
        <v>400</v>
      </c>
      <c r="C33" s="654"/>
      <c r="D33" s="654"/>
      <c r="E33" s="654"/>
    </row>
    <row r="34" spans="1:11" ht="28.5" customHeight="1">
      <c r="A34" s="259"/>
      <c r="B34" s="654" t="s">
        <v>401</v>
      </c>
      <c r="C34" s="654"/>
      <c r="D34" s="654"/>
      <c r="E34" s="654"/>
    </row>
    <row r="35" spans="1:11">
      <c r="A35" s="259"/>
      <c r="B35" s="655" t="s">
        <v>402</v>
      </c>
      <c r="C35" s="655"/>
      <c r="D35" s="655"/>
      <c r="E35" s="655"/>
    </row>
    <row r="36" spans="1:11" s="300" customFormat="1"/>
    <row r="38" spans="1:11">
      <c r="B38" s="408" t="s">
        <v>416</v>
      </c>
    </row>
    <row r="40" spans="1:11" ht="18.75">
      <c r="K40" s="674" t="s">
        <v>475</v>
      </c>
    </row>
  </sheetData>
  <mergeCells count="17">
    <mergeCell ref="A25:B25"/>
    <mergeCell ref="A1:E1"/>
    <mergeCell ref="A2:E2"/>
    <mergeCell ref="A3:E3"/>
    <mergeCell ref="A5:B5"/>
    <mergeCell ref="A8:B8"/>
    <mergeCell ref="A9:B9"/>
    <mergeCell ref="A12:B12"/>
    <mergeCell ref="A13:B13"/>
    <mergeCell ref="A17:B17"/>
    <mergeCell ref="A19:B19"/>
    <mergeCell ref="A21:B21"/>
    <mergeCell ref="A27:B27"/>
    <mergeCell ref="A29:B29"/>
    <mergeCell ref="B33:E33"/>
    <mergeCell ref="B34:E34"/>
    <mergeCell ref="B35:E35"/>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B1" zoomScale="82" zoomScaleNormal="82" zoomScalePageLayoutView="80" workbookViewId="0">
      <selection activeCell="C45" sqref="C45:D52"/>
    </sheetView>
  </sheetViews>
  <sheetFormatPr baseColWidth="10" defaultRowHeight="12"/>
  <cols>
    <col min="1" max="1" width="4.85546875" style="19" customWidth="1"/>
    <col min="2" max="2" width="27.5703125" style="38" customWidth="1"/>
    <col min="3" max="3" width="37.85546875" style="19" customWidth="1"/>
    <col min="4" max="5" width="21" style="19" customWidth="1"/>
    <col min="6" max="6" width="11" style="98" customWidth="1"/>
    <col min="7" max="8" width="27.5703125" style="19" customWidth="1"/>
    <col min="9" max="10" width="21" style="19" customWidth="1"/>
    <col min="11" max="11" width="4.85546875" style="20" customWidth="1"/>
    <col min="12" max="12" width="1.7109375" style="96" customWidth="1"/>
    <col min="13" max="16384" width="11.42578125" style="19"/>
  </cols>
  <sheetData>
    <row r="1" spans="1:12" ht="14.1" customHeight="1">
      <c r="B1" s="89"/>
      <c r="C1" s="510" t="s">
        <v>193</v>
      </c>
      <c r="D1" s="510"/>
      <c r="E1" s="510"/>
      <c r="F1" s="510"/>
      <c r="G1" s="510"/>
      <c r="H1" s="510"/>
      <c r="I1" s="510"/>
      <c r="J1" s="89"/>
      <c r="K1" s="89"/>
      <c r="L1" s="38"/>
    </row>
    <row r="2" spans="1:12" ht="14.1" customHeight="1">
      <c r="B2" s="89"/>
      <c r="C2" s="510" t="s">
        <v>0</v>
      </c>
      <c r="D2" s="510"/>
      <c r="E2" s="510"/>
      <c r="F2" s="510"/>
      <c r="G2" s="510"/>
      <c r="H2" s="510"/>
      <c r="I2" s="510"/>
      <c r="J2" s="89"/>
      <c r="K2" s="89"/>
    </row>
    <row r="3" spans="1:12" ht="14.1" customHeight="1">
      <c r="B3" s="89"/>
      <c r="C3" s="510" t="s">
        <v>194</v>
      </c>
      <c r="D3" s="510"/>
      <c r="E3" s="510"/>
      <c r="F3" s="510"/>
      <c r="G3" s="510"/>
      <c r="H3" s="510"/>
      <c r="I3" s="510"/>
      <c r="J3" s="89"/>
      <c r="K3" s="89"/>
    </row>
    <row r="4" spans="1:12" ht="14.1" customHeight="1">
      <c r="B4" s="17"/>
      <c r="C4" s="511" t="s">
        <v>1</v>
      </c>
      <c r="D4" s="511"/>
      <c r="E4" s="511"/>
      <c r="F4" s="511"/>
      <c r="G4" s="511"/>
      <c r="H4" s="511"/>
      <c r="I4" s="511"/>
      <c r="J4" s="17"/>
      <c r="K4" s="17"/>
    </row>
    <row r="5" spans="1:12" ht="20.100000000000001" customHeight="1">
      <c r="A5" s="67"/>
      <c r="B5" s="24" t="s">
        <v>4</v>
      </c>
      <c r="C5" s="519" t="s">
        <v>409</v>
      </c>
      <c r="D5" s="519"/>
      <c r="E5" s="519"/>
      <c r="F5" s="519"/>
      <c r="G5" s="519"/>
      <c r="H5" s="519"/>
      <c r="I5" s="519"/>
      <c r="J5" s="519"/>
    </row>
    <row r="6" spans="1:12" ht="3" customHeight="1">
      <c r="A6" s="17"/>
      <c r="B6" s="17"/>
      <c r="C6" s="17"/>
      <c r="D6" s="17"/>
      <c r="E6" s="17"/>
      <c r="F6" s="99"/>
      <c r="G6" s="17"/>
      <c r="H6" s="17"/>
      <c r="I6" s="17"/>
      <c r="J6" s="17"/>
      <c r="K6" s="19"/>
      <c r="L6" s="38"/>
    </row>
    <row r="7" spans="1:12" ht="3" customHeight="1">
      <c r="A7" s="17"/>
      <c r="B7" s="17"/>
      <c r="C7" s="17"/>
      <c r="D7" s="17"/>
      <c r="E7" s="17"/>
      <c r="F7" s="99"/>
      <c r="G7" s="17"/>
      <c r="H7" s="17"/>
      <c r="I7" s="17"/>
      <c r="J7" s="17"/>
    </row>
    <row r="8" spans="1:12" s="68" customFormat="1" ht="15" customHeight="1">
      <c r="A8" s="513"/>
      <c r="B8" s="515" t="s">
        <v>77</v>
      </c>
      <c r="C8" s="515"/>
      <c r="D8" s="103" t="s">
        <v>5</v>
      </c>
      <c r="E8" s="103"/>
      <c r="F8" s="517"/>
      <c r="G8" s="515" t="s">
        <v>77</v>
      </c>
      <c r="H8" s="515"/>
      <c r="I8" s="103" t="s">
        <v>5</v>
      </c>
      <c r="J8" s="103"/>
      <c r="K8" s="104"/>
      <c r="L8" s="97"/>
    </row>
    <row r="9" spans="1:12" s="68" customFormat="1" ht="15" customHeight="1">
      <c r="A9" s="514"/>
      <c r="B9" s="516"/>
      <c r="C9" s="516"/>
      <c r="D9" s="105">
        <v>2014</v>
      </c>
      <c r="E9" s="105">
        <v>2013</v>
      </c>
      <c r="F9" s="518"/>
      <c r="G9" s="516"/>
      <c r="H9" s="516"/>
      <c r="I9" s="105">
        <v>2014</v>
      </c>
      <c r="J9" s="105">
        <v>2013</v>
      </c>
      <c r="K9" s="106"/>
      <c r="L9" s="97"/>
    </row>
    <row r="10" spans="1:12" ht="3" customHeight="1">
      <c r="A10" s="16"/>
      <c r="B10" s="17"/>
      <c r="C10" s="17"/>
      <c r="D10" s="17"/>
      <c r="E10" s="17"/>
      <c r="F10" s="99"/>
      <c r="G10" s="17"/>
      <c r="H10" s="17"/>
      <c r="I10" s="17"/>
      <c r="J10" s="17"/>
      <c r="K10" s="34"/>
      <c r="L10" s="38"/>
    </row>
    <row r="11" spans="1:12" ht="3" customHeight="1">
      <c r="A11" s="16"/>
      <c r="B11" s="17"/>
      <c r="C11" s="17"/>
      <c r="D11" s="17"/>
      <c r="E11" s="17"/>
      <c r="F11" s="99"/>
      <c r="G11" s="17"/>
      <c r="H11" s="17"/>
      <c r="I11" s="17"/>
      <c r="J11" s="17"/>
      <c r="K11" s="34"/>
    </row>
    <row r="12" spans="1:12" ht="12.75">
      <c r="A12" s="35"/>
      <c r="B12" s="501" t="s">
        <v>6</v>
      </c>
      <c r="C12" s="501"/>
      <c r="D12" s="69"/>
      <c r="E12" s="57"/>
      <c r="G12" s="501" t="s">
        <v>7</v>
      </c>
      <c r="H12" s="501"/>
      <c r="I12" s="43"/>
      <c r="J12" s="43"/>
      <c r="K12" s="34"/>
    </row>
    <row r="13" spans="1:12" ht="5.0999999999999996" customHeight="1">
      <c r="A13" s="35"/>
      <c r="B13" s="42"/>
      <c r="C13" s="43"/>
      <c r="D13" s="70"/>
      <c r="E13" s="70"/>
      <c r="G13" s="42"/>
      <c r="H13" s="43"/>
      <c r="I13" s="71"/>
      <c r="J13" s="71"/>
      <c r="K13" s="34"/>
    </row>
    <row r="14" spans="1:12" ht="12.75">
      <c r="A14" s="35"/>
      <c r="B14" s="503" t="s">
        <v>8</v>
      </c>
      <c r="C14" s="503"/>
      <c r="D14" s="70"/>
      <c r="E14" s="70"/>
      <c r="G14" s="503" t="s">
        <v>9</v>
      </c>
      <c r="H14" s="503"/>
      <c r="I14" s="70"/>
      <c r="J14" s="70"/>
      <c r="K14" s="34"/>
    </row>
    <row r="15" spans="1:12" ht="5.0999999999999996" customHeight="1">
      <c r="A15" s="35"/>
      <c r="B15" s="72"/>
      <c r="C15" s="73"/>
      <c r="D15" s="70"/>
      <c r="E15" s="70"/>
      <c r="G15" s="72"/>
      <c r="H15" s="73"/>
      <c r="I15" s="70"/>
      <c r="J15" s="70"/>
      <c r="K15" s="34"/>
    </row>
    <row r="16" spans="1:12">
      <c r="A16" s="35"/>
      <c r="B16" s="499" t="s">
        <v>10</v>
      </c>
      <c r="C16" s="499"/>
      <c r="D16" s="74">
        <v>254459</v>
      </c>
      <c r="E16" s="74">
        <v>2363287</v>
      </c>
      <c r="G16" s="499" t="s">
        <v>11</v>
      </c>
      <c r="H16" s="499"/>
      <c r="I16" s="74">
        <v>3384535</v>
      </c>
      <c r="J16" s="74">
        <v>8688948</v>
      </c>
      <c r="K16" s="34"/>
    </row>
    <row r="17" spans="1:11">
      <c r="A17" s="35"/>
      <c r="B17" s="499" t="s">
        <v>12</v>
      </c>
      <c r="C17" s="499"/>
      <c r="D17" s="74">
        <v>3572142</v>
      </c>
      <c r="E17" s="74">
        <v>6939065</v>
      </c>
      <c r="G17" s="499" t="s">
        <v>13</v>
      </c>
      <c r="H17" s="499"/>
      <c r="I17" s="74">
        <v>0</v>
      </c>
      <c r="J17" s="74">
        <v>0</v>
      </c>
      <c r="K17" s="34"/>
    </row>
    <row r="18" spans="1:11">
      <c r="A18" s="35"/>
      <c r="B18" s="499" t="s">
        <v>14</v>
      </c>
      <c r="C18" s="499"/>
      <c r="D18" s="74">
        <v>0</v>
      </c>
      <c r="E18" s="74">
        <v>0</v>
      </c>
      <c r="G18" s="499" t="s">
        <v>15</v>
      </c>
      <c r="H18" s="499"/>
      <c r="I18" s="74">
        <v>0</v>
      </c>
      <c r="J18" s="74">
        <v>0</v>
      </c>
      <c r="K18" s="34"/>
    </row>
    <row r="19" spans="1:11">
      <c r="A19" s="35"/>
      <c r="B19" s="499" t="s">
        <v>16</v>
      </c>
      <c r="C19" s="499"/>
      <c r="D19" s="74">
        <v>0</v>
      </c>
      <c r="E19" s="74">
        <v>0</v>
      </c>
      <c r="G19" s="499" t="s">
        <v>17</v>
      </c>
      <c r="H19" s="499"/>
      <c r="I19" s="74">
        <v>0</v>
      </c>
      <c r="J19" s="74">
        <v>0</v>
      </c>
      <c r="K19" s="34"/>
    </row>
    <row r="20" spans="1:11">
      <c r="A20" s="35"/>
      <c r="B20" s="499" t="s">
        <v>18</v>
      </c>
      <c r="C20" s="499"/>
      <c r="D20" s="74">
        <v>0</v>
      </c>
      <c r="E20" s="74">
        <v>0</v>
      </c>
      <c r="G20" s="499" t="s">
        <v>19</v>
      </c>
      <c r="H20" s="499"/>
      <c r="I20" s="74">
        <v>0</v>
      </c>
      <c r="J20" s="74">
        <v>0</v>
      </c>
      <c r="K20" s="34"/>
    </row>
    <row r="21" spans="1:11" ht="25.5" customHeight="1">
      <c r="A21" s="35"/>
      <c r="B21" s="499" t="s">
        <v>20</v>
      </c>
      <c r="C21" s="499"/>
      <c r="D21" s="74">
        <v>0</v>
      </c>
      <c r="E21" s="74">
        <v>0</v>
      </c>
      <c r="G21" s="502" t="s">
        <v>21</v>
      </c>
      <c r="H21" s="502"/>
      <c r="I21" s="74">
        <v>0</v>
      </c>
      <c r="J21" s="74">
        <v>0</v>
      </c>
      <c r="K21" s="34"/>
    </row>
    <row r="22" spans="1:11">
      <c r="A22" s="35"/>
      <c r="B22" s="499" t="s">
        <v>22</v>
      </c>
      <c r="C22" s="499"/>
      <c r="D22" s="74">
        <v>5142</v>
      </c>
      <c r="E22" s="74">
        <v>5142</v>
      </c>
      <c r="G22" s="499" t="s">
        <v>23</v>
      </c>
      <c r="H22" s="499"/>
      <c r="I22" s="74">
        <v>0</v>
      </c>
      <c r="J22" s="74">
        <v>0</v>
      </c>
      <c r="K22" s="34"/>
    </row>
    <row r="23" spans="1:11">
      <c r="A23" s="35"/>
      <c r="B23" s="75"/>
      <c r="C23" s="76"/>
      <c r="D23" s="77"/>
      <c r="E23" s="77"/>
      <c r="G23" s="499" t="s">
        <v>24</v>
      </c>
      <c r="H23" s="499"/>
      <c r="I23" s="74">
        <v>0</v>
      </c>
      <c r="J23" s="74">
        <v>0</v>
      </c>
      <c r="K23" s="34"/>
    </row>
    <row r="24" spans="1:11" ht="12.75">
      <c r="A24" s="78"/>
      <c r="B24" s="503" t="s">
        <v>25</v>
      </c>
      <c r="C24" s="503"/>
      <c r="D24" s="79">
        <f>SUM(D16:D22)</f>
        <v>3831743</v>
      </c>
      <c r="E24" s="79">
        <f>SUM(E16:E22)</f>
        <v>9307494</v>
      </c>
      <c r="F24" s="100"/>
      <c r="G24" s="42"/>
      <c r="H24" s="43"/>
      <c r="I24" s="80"/>
      <c r="J24" s="80"/>
      <c r="K24" s="34"/>
    </row>
    <row r="25" spans="1:11" ht="12.75">
      <c r="A25" s="78"/>
      <c r="B25" s="42"/>
      <c r="C25" s="81"/>
      <c r="D25" s="80"/>
      <c r="E25" s="80"/>
      <c r="F25" s="100"/>
      <c r="G25" s="503" t="s">
        <v>26</v>
      </c>
      <c r="H25" s="503"/>
      <c r="I25" s="79">
        <f>SUM(I16:I23)</f>
        <v>3384535</v>
      </c>
      <c r="J25" s="79">
        <f>SUM(J16:J23)</f>
        <v>8688948</v>
      </c>
      <c r="K25" s="34"/>
    </row>
    <row r="26" spans="1:11">
      <c r="A26" s="35"/>
      <c r="B26" s="75"/>
      <c r="C26" s="75"/>
      <c r="D26" s="77"/>
      <c r="E26" s="77"/>
      <c r="G26" s="82"/>
      <c r="H26" s="76"/>
      <c r="I26" s="77"/>
      <c r="J26" s="77"/>
      <c r="K26" s="34"/>
    </row>
    <row r="27" spans="1:11" ht="12.75">
      <c r="A27" s="35"/>
      <c r="B27" s="503" t="s">
        <v>27</v>
      </c>
      <c r="C27" s="503"/>
      <c r="D27" s="70"/>
      <c r="E27" s="70"/>
      <c r="G27" s="503" t="s">
        <v>28</v>
      </c>
      <c r="H27" s="503"/>
      <c r="I27" s="70"/>
      <c r="J27" s="70"/>
      <c r="K27" s="34"/>
    </row>
    <row r="28" spans="1:11">
      <c r="A28" s="35"/>
      <c r="B28" s="75"/>
      <c r="C28" s="75"/>
      <c r="D28" s="77"/>
      <c r="E28" s="77"/>
      <c r="G28" s="75"/>
      <c r="H28" s="76"/>
      <c r="I28" s="77"/>
      <c r="J28" s="77"/>
      <c r="K28" s="34"/>
    </row>
    <row r="29" spans="1:11">
      <c r="A29" s="35"/>
      <c r="B29" s="499" t="s">
        <v>29</v>
      </c>
      <c r="C29" s="499"/>
      <c r="D29" s="74">
        <v>0</v>
      </c>
      <c r="E29" s="74">
        <v>0</v>
      </c>
      <c r="G29" s="499" t="s">
        <v>30</v>
      </c>
      <c r="H29" s="499"/>
      <c r="I29" s="74">
        <v>0</v>
      </c>
      <c r="J29" s="74">
        <v>0</v>
      </c>
      <c r="K29" s="34"/>
    </row>
    <row r="30" spans="1:11">
      <c r="A30" s="35"/>
      <c r="B30" s="499" t="s">
        <v>31</v>
      </c>
      <c r="C30" s="499"/>
      <c r="D30" s="74">
        <v>0</v>
      </c>
      <c r="E30" s="74">
        <v>0</v>
      </c>
      <c r="G30" s="499" t="s">
        <v>32</v>
      </c>
      <c r="H30" s="499"/>
      <c r="I30" s="74">
        <v>0</v>
      </c>
      <c r="J30" s="74">
        <v>0</v>
      </c>
      <c r="K30" s="34"/>
    </row>
    <row r="31" spans="1:11">
      <c r="A31" s="35"/>
      <c r="B31" s="499" t="s">
        <v>33</v>
      </c>
      <c r="C31" s="499"/>
      <c r="D31" s="74">
        <v>23476039</v>
      </c>
      <c r="E31" s="74">
        <v>23476039</v>
      </c>
      <c r="G31" s="499" t="s">
        <v>34</v>
      </c>
      <c r="H31" s="499"/>
      <c r="I31" s="74">
        <v>0</v>
      </c>
      <c r="J31" s="74">
        <v>0</v>
      </c>
      <c r="K31" s="34"/>
    </row>
    <row r="32" spans="1:11">
      <c r="A32" s="35"/>
      <c r="B32" s="499" t="s">
        <v>35</v>
      </c>
      <c r="C32" s="499"/>
      <c r="D32" s="74">
        <v>11320841</v>
      </c>
      <c r="E32" s="74">
        <v>11286330</v>
      </c>
      <c r="G32" s="499" t="s">
        <v>36</v>
      </c>
      <c r="H32" s="499"/>
      <c r="I32" s="74">
        <v>0</v>
      </c>
      <c r="J32" s="74">
        <v>0</v>
      </c>
      <c r="K32" s="34"/>
    </row>
    <row r="33" spans="1:11" ht="26.25" customHeight="1">
      <c r="A33" s="35"/>
      <c r="B33" s="499" t="s">
        <v>37</v>
      </c>
      <c r="C33" s="499"/>
      <c r="D33" s="397">
        <v>11217655</v>
      </c>
      <c r="E33" s="74">
        <v>9281628</v>
      </c>
      <c r="G33" s="502" t="s">
        <v>38</v>
      </c>
      <c r="H33" s="502"/>
      <c r="I33" s="74">
        <v>0</v>
      </c>
      <c r="J33" s="74">
        <v>0</v>
      </c>
      <c r="K33" s="34"/>
    </row>
    <row r="34" spans="1:11">
      <c r="A34" s="35"/>
      <c r="B34" s="499" t="s">
        <v>39</v>
      </c>
      <c r="C34" s="499"/>
      <c r="D34" s="74">
        <v>0</v>
      </c>
      <c r="E34" s="74">
        <v>0</v>
      </c>
      <c r="G34" s="499" t="s">
        <v>40</v>
      </c>
      <c r="H34" s="499"/>
      <c r="I34" s="74">
        <v>0</v>
      </c>
      <c r="J34" s="74">
        <v>0</v>
      </c>
      <c r="K34" s="34"/>
    </row>
    <row r="35" spans="1:11">
      <c r="A35" s="35"/>
      <c r="B35" s="499" t="s">
        <v>41</v>
      </c>
      <c r="C35" s="499"/>
      <c r="D35" s="74">
        <v>0</v>
      </c>
      <c r="E35" s="74">
        <v>0</v>
      </c>
      <c r="G35" s="75"/>
      <c r="H35" s="76"/>
      <c r="I35" s="77"/>
      <c r="J35" s="77"/>
      <c r="K35" s="34"/>
    </row>
    <row r="36" spans="1:11" ht="12.75">
      <c r="A36" s="35"/>
      <c r="B36" s="499" t="s">
        <v>42</v>
      </c>
      <c r="C36" s="499"/>
      <c r="D36" s="74">
        <v>0</v>
      </c>
      <c r="E36" s="74">
        <v>0</v>
      </c>
      <c r="G36" s="503" t="s">
        <v>43</v>
      </c>
      <c r="H36" s="503"/>
      <c r="I36" s="79">
        <f>SUM(I29:I34)</f>
        <v>0</v>
      </c>
      <c r="J36" s="79">
        <f>SUM(J29:J34)</f>
        <v>0</v>
      </c>
      <c r="K36" s="34"/>
    </row>
    <row r="37" spans="1:11" ht="12.75">
      <c r="A37" s="35"/>
      <c r="B37" s="499" t="s">
        <v>44</v>
      </c>
      <c r="C37" s="499"/>
      <c r="D37" s="74">
        <v>0</v>
      </c>
      <c r="E37" s="74">
        <v>0</v>
      </c>
      <c r="G37" s="42"/>
      <c r="H37" s="81"/>
      <c r="I37" s="80"/>
      <c r="J37" s="80"/>
      <c r="K37" s="34"/>
    </row>
    <row r="38" spans="1:11" ht="12.75">
      <c r="A38" s="35"/>
      <c r="B38" s="75"/>
      <c r="C38" s="76"/>
      <c r="D38" s="77"/>
      <c r="E38" s="77"/>
      <c r="G38" s="503" t="s">
        <v>196</v>
      </c>
      <c r="H38" s="503"/>
      <c r="I38" s="79">
        <f>I25+I36</f>
        <v>3384535</v>
      </c>
      <c r="J38" s="79">
        <f>J25+J36</f>
        <v>8688948</v>
      </c>
      <c r="K38" s="34"/>
    </row>
    <row r="39" spans="1:11" ht="12.75">
      <c r="A39" s="78"/>
      <c r="B39" s="503" t="s">
        <v>46</v>
      </c>
      <c r="C39" s="503"/>
      <c r="D39" s="79">
        <f>SUM(D29:D37)</f>
        <v>46014535</v>
      </c>
      <c r="E39" s="79">
        <f>SUM(E29:E37)</f>
        <v>44043997</v>
      </c>
      <c r="F39" s="100"/>
      <c r="G39" s="42"/>
      <c r="H39" s="83"/>
      <c r="I39" s="80"/>
      <c r="J39" s="80"/>
      <c r="K39" s="34"/>
    </row>
    <row r="40" spans="1:11" ht="18.75">
      <c r="A40" s="35"/>
      <c r="B40" s="75"/>
      <c r="C40" s="42"/>
      <c r="D40" s="77"/>
      <c r="E40" s="77"/>
      <c r="G40" s="501" t="s">
        <v>47</v>
      </c>
      <c r="H40" s="501"/>
      <c r="I40" s="77"/>
      <c r="J40" s="77"/>
      <c r="K40" s="682" t="s">
        <v>475</v>
      </c>
    </row>
    <row r="41" spans="1:11" ht="12.75">
      <c r="A41" s="35"/>
      <c r="B41" s="503" t="s">
        <v>197</v>
      </c>
      <c r="C41" s="503"/>
      <c r="D41" s="79">
        <f>D24+D39</f>
        <v>49846278</v>
      </c>
      <c r="E41" s="79">
        <f>E24+E39</f>
        <v>53351491</v>
      </c>
      <c r="G41" s="42"/>
      <c r="H41" s="83"/>
      <c r="I41" s="77"/>
      <c r="J41" s="77"/>
      <c r="K41" s="34"/>
    </row>
    <row r="42" spans="1:11" ht="12.75">
      <c r="A42" s="35"/>
      <c r="B42" s="75"/>
      <c r="C42" s="75"/>
      <c r="D42" s="77"/>
      <c r="E42" s="77"/>
      <c r="G42" s="503" t="s">
        <v>49</v>
      </c>
      <c r="H42" s="503"/>
      <c r="I42" s="79">
        <f>SUM(I44:I46)</f>
        <v>46014534</v>
      </c>
      <c r="J42" s="79">
        <f>SUM(J44:J46)</f>
        <v>44043996</v>
      </c>
      <c r="K42" s="34"/>
    </row>
    <row r="43" spans="1:11">
      <c r="A43" s="35"/>
      <c r="B43" s="75"/>
      <c r="C43" s="75"/>
      <c r="D43" s="77"/>
      <c r="E43" s="77"/>
      <c r="G43" s="75"/>
      <c r="H43" s="57"/>
      <c r="I43" s="77"/>
      <c r="J43" s="77"/>
      <c r="K43" s="34"/>
    </row>
    <row r="44" spans="1:11">
      <c r="A44" s="35"/>
      <c r="B44" s="75"/>
      <c r="C44" s="75"/>
      <c r="D44" s="77"/>
      <c r="E44" s="77"/>
      <c r="G44" s="499" t="s">
        <v>50</v>
      </c>
      <c r="H44" s="499"/>
      <c r="I44" s="74">
        <v>46014534</v>
      </c>
      <c r="J44" s="74">
        <v>44043996</v>
      </c>
      <c r="K44" s="34"/>
    </row>
    <row r="45" spans="1:11">
      <c r="A45" s="35"/>
      <c r="B45" s="75"/>
      <c r="C45" s="512" t="s">
        <v>79</v>
      </c>
      <c r="D45" s="512"/>
      <c r="E45" s="77"/>
      <c r="G45" s="499" t="s">
        <v>51</v>
      </c>
      <c r="H45" s="499"/>
      <c r="I45" s="74">
        <v>0</v>
      </c>
      <c r="J45" s="74">
        <v>0</v>
      </c>
      <c r="K45" s="34"/>
    </row>
    <row r="46" spans="1:11">
      <c r="A46" s="35"/>
      <c r="B46" s="75"/>
      <c r="C46" s="512"/>
      <c r="D46" s="512"/>
      <c r="E46" s="77"/>
      <c r="G46" s="499" t="s">
        <v>52</v>
      </c>
      <c r="H46" s="499"/>
      <c r="I46" s="74">
        <v>0</v>
      </c>
      <c r="J46" s="74">
        <v>0</v>
      </c>
      <c r="K46" s="34"/>
    </row>
    <row r="47" spans="1:11">
      <c r="A47" s="35"/>
      <c r="B47" s="75"/>
      <c r="C47" s="512"/>
      <c r="D47" s="512"/>
      <c r="E47" s="77"/>
      <c r="G47" s="75"/>
      <c r="H47" s="57"/>
      <c r="I47" s="77"/>
      <c r="J47" s="77"/>
      <c r="K47" s="34"/>
    </row>
    <row r="48" spans="1:11" ht="12.75">
      <c r="A48" s="35"/>
      <c r="B48" s="75"/>
      <c r="C48" s="512"/>
      <c r="D48" s="512"/>
      <c r="E48" s="77"/>
      <c r="G48" s="503" t="s">
        <v>53</v>
      </c>
      <c r="H48" s="503"/>
      <c r="I48" s="79">
        <f>SUM(I50:I54)</f>
        <v>447209</v>
      </c>
      <c r="J48" s="79">
        <f>SUM(J50:J54)</f>
        <v>618547</v>
      </c>
      <c r="K48" s="34"/>
    </row>
    <row r="49" spans="1:11" ht="12.75">
      <c r="A49" s="35"/>
      <c r="B49" s="75"/>
      <c r="C49" s="512"/>
      <c r="D49" s="512"/>
      <c r="E49" s="77"/>
      <c r="G49" s="42"/>
      <c r="H49" s="57"/>
      <c r="I49" s="84"/>
      <c r="J49" s="84"/>
      <c r="K49" s="34"/>
    </row>
    <row r="50" spans="1:11">
      <c r="A50" s="35"/>
      <c r="B50" s="75"/>
      <c r="C50" s="512"/>
      <c r="D50" s="512"/>
      <c r="E50" s="77"/>
      <c r="G50" s="499" t="s">
        <v>54</v>
      </c>
      <c r="H50" s="499"/>
      <c r="I50" s="74">
        <f>+EA!I53</f>
        <v>-171917</v>
      </c>
      <c r="J50" s="74">
        <f>+EA!J53</f>
        <v>513651</v>
      </c>
      <c r="K50" s="34"/>
    </row>
    <row r="51" spans="1:11">
      <c r="A51" s="35"/>
      <c r="B51" s="75"/>
      <c r="C51" s="512"/>
      <c r="D51" s="512"/>
      <c r="E51" s="77"/>
      <c r="G51" s="499" t="s">
        <v>55</v>
      </c>
      <c r="H51" s="499"/>
      <c r="I51" s="74">
        <v>619126</v>
      </c>
      <c r="J51" s="74">
        <v>104896</v>
      </c>
      <c r="K51" s="34"/>
    </row>
    <row r="52" spans="1:11">
      <c r="A52" s="35"/>
      <c r="B52" s="75"/>
      <c r="C52" s="512"/>
      <c r="D52" s="512"/>
      <c r="E52" s="77"/>
      <c r="G52" s="499" t="s">
        <v>56</v>
      </c>
      <c r="H52" s="499"/>
      <c r="I52" s="74">
        <v>0</v>
      </c>
      <c r="J52" s="74">
        <v>0</v>
      </c>
      <c r="K52" s="34"/>
    </row>
    <row r="53" spans="1:11">
      <c r="A53" s="35"/>
      <c r="B53" s="75"/>
      <c r="C53" s="75"/>
      <c r="D53" s="77"/>
      <c r="E53" s="77"/>
      <c r="G53" s="499" t="s">
        <v>57</v>
      </c>
      <c r="H53" s="499"/>
      <c r="I53" s="74">
        <v>0</v>
      </c>
      <c r="J53" s="74">
        <v>0</v>
      </c>
      <c r="K53" s="34"/>
    </row>
    <row r="54" spans="1:11">
      <c r="A54" s="35"/>
      <c r="B54" s="75"/>
      <c r="C54" s="75"/>
      <c r="D54" s="77"/>
      <c r="E54" s="77"/>
      <c r="G54" s="499" t="s">
        <v>58</v>
      </c>
      <c r="H54" s="499"/>
      <c r="I54" s="74">
        <v>0</v>
      </c>
      <c r="J54" s="74">
        <v>0</v>
      </c>
      <c r="K54" s="34"/>
    </row>
    <row r="55" spans="1:11">
      <c r="A55" s="35"/>
      <c r="B55" s="75"/>
      <c r="C55" s="75"/>
      <c r="D55" s="77"/>
      <c r="E55" s="77"/>
      <c r="G55" s="75"/>
      <c r="H55" s="57"/>
      <c r="I55" s="77"/>
      <c r="J55" s="77"/>
      <c r="K55" s="34"/>
    </row>
    <row r="56" spans="1:11" ht="25.5" customHeight="1">
      <c r="A56" s="35"/>
      <c r="B56" s="75"/>
      <c r="C56" s="75"/>
      <c r="D56" s="77"/>
      <c r="E56" s="77"/>
      <c r="G56" s="503" t="s">
        <v>59</v>
      </c>
      <c r="H56" s="503"/>
      <c r="I56" s="79">
        <f>SUM(I58:I59)</f>
        <v>0</v>
      </c>
      <c r="J56" s="79">
        <f>SUM(J58:J59)</f>
        <v>0</v>
      </c>
      <c r="K56" s="34"/>
    </row>
    <row r="57" spans="1:11">
      <c r="A57" s="35"/>
      <c r="B57" s="75"/>
      <c r="C57" s="75"/>
      <c r="D57" s="77"/>
      <c r="E57" s="77"/>
      <c r="G57" s="75"/>
      <c r="H57" s="57"/>
      <c r="I57" s="77"/>
      <c r="J57" s="77"/>
      <c r="K57" s="34"/>
    </row>
    <row r="58" spans="1:11">
      <c r="A58" s="35"/>
      <c r="B58" s="75"/>
      <c r="C58" s="75"/>
      <c r="D58" s="77"/>
      <c r="E58" s="77"/>
      <c r="G58" s="499" t="s">
        <v>60</v>
      </c>
      <c r="H58" s="499"/>
      <c r="I58" s="74">
        <v>0</v>
      </c>
      <c r="J58" s="74">
        <v>0</v>
      </c>
      <c r="K58" s="34"/>
    </row>
    <row r="59" spans="1:11">
      <c r="A59" s="35"/>
      <c r="B59" s="75"/>
      <c r="C59" s="75"/>
      <c r="D59" s="77"/>
      <c r="E59" s="77"/>
      <c r="G59" s="499" t="s">
        <v>61</v>
      </c>
      <c r="H59" s="499"/>
      <c r="I59" s="74">
        <v>0</v>
      </c>
      <c r="J59" s="74">
        <v>0</v>
      </c>
      <c r="K59" s="34"/>
    </row>
    <row r="60" spans="1:11" ht="9.9499999999999993" customHeight="1">
      <c r="A60" s="35"/>
      <c r="B60" s="75"/>
      <c r="C60" s="75"/>
      <c r="D60" s="77"/>
      <c r="E60" s="77"/>
      <c r="G60" s="75"/>
      <c r="H60" s="18"/>
      <c r="I60" s="77"/>
      <c r="J60" s="77"/>
      <c r="K60" s="34"/>
    </row>
    <row r="61" spans="1:11" ht="12.75">
      <c r="A61" s="35"/>
      <c r="B61" s="75"/>
      <c r="C61" s="75"/>
      <c r="D61" s="77"/>
      <c r="E61" s="77"/>
      <c r="G61" s="503" t="s">
        <v>62</v>
      </c>
      <c r="H61" s="503"/>
      <c r="I61" s="79">
        <f>I42+I48+I56</f>
        <v>46461743</v>
      </c>
      <c r="J61" s="79">
        <f>J42+J48+J56</f>
        <v>44662543</v>
      </c>
      <c r="K61" s="34"/>
    </row>
    <row r="62" spans="1:11" ht="9.9499999999999993" customHeight="1">
      <c r="A62" s="35"/>
      <c r="B62" s="75"/>
      <c r="C62" s="75"/>
      <c r="D62" s="77"/>
      <c r="E62" s="77"/>
      <c r="G62" s="75"/>
      <c r="H62" s="57"/>
      <c r="I62" s="77"/>
      <c r="J62" s="77"/>
      <c r="K62" s="34"/>
    </row>
    <row r="63" spans="1:11" ht="12.75">
      <c r="A63" s="35"/>
      <c r="B63" s="75"/>
      <c r="C63" s="75"/>
      <c r="D63" s="77"/>
      <c r="E63" s="77"/>
      <c r="G63" s="503" t="s">
        <v>198</v>
      </c>
      <c r="H63" s="503"/>
      <c r="I63" s="79">
        <f>I38+I61</f>
        <v>49846278</v>
      </c>
      <c r="J63" s="79">
        <f>J38+J61</f>
        <v>53351491</v>
      </c>
      <c r="K63" s="34"/>
    </row>
    <row r="64" spans="1:11" ht="6" customHeight="1">
      <c r="A64" s="85"/>
      <c r="B64" s="49"/>
      <c r="C64" s="49"/>
      <c r="D64" s="49"/>
      <c r="E64" s="49"/>
      <c r="F64" s="101"/>
      <c r="G64" s="49"/>
      <c r="H64" s="49"/>
      <c r="I64" s="49"/>
      <c r="J64" s="49"/>
      <c r="K64" s="51"/>
    </row>
    <row r="65" spans="1:10" ht="6" customHeight="1">
      <c r="B65" s="57"/>
      <c r="C65" s="58"/>
      <c r="D65" s="59"/>
      <c r="E65" s="59"/>
      <c r="G65" s="60"/>
      <c r="H65" s="58"/>
      <c r="I65" s="59"/>
      <c r="J65" s="59"/>
    </row>
    <row r="66" spans="1:10" ht="6" customHeight="1">
      <c r="A66" s="48"/>
      <c r="B66" s="53"/>
      <c r="C66" s="54"/>
      <c r="D66" s="55"/>
      <c r="E66" s="55"/>
      <c r="F66" s="101"/>
      <c r="G66" s="56"/>
      <c r="H66" s="54"/>
      <c r="I66" s="55"/>
      <c r="J66" s="55"/>
    </row>
    <row r="67" spans="1:10" ht="6" customHeight="1">
      <c r="B67" s="57"/>
      <c r="C67" s="58"/>
      <c r="D67" s="59"/>
      <c r="E67" s="59"/>
      <c r="G67" s="60"/>
      <c r="H67" s="58"/>
      <c r="I67" s="59"/>
      <c r="J67" s="59"/>
    </row>
    <row r="68" spans="1:10" ht="15" customHeight="1">
      <c r="B68" s="506" t="s">
        <v>78</v>
      </c>
      <c r="C68" s="506"/>
      <c r="D68" s="506"/>
      <c r="E68" s="506"/>
      <c r="F68" s="506"/>
      <c r="G68" s="506"/>
      <c r="H68" s="506"/>
      <c r="I68" s="506"/>
      <c r="J68" s="506"/>
    </row>
    <row r="69" spans="1:10" ht="9.75" customHeight="1">
      <c r="B69" s="57"/>
      <c r="C69" s="58"/>
      <c r="D69" s="59"/>
      <c r="E69" s="59"/>
      <c r="G69" s="60"/>
      <c r="H69" s="58"/>
      <c r="I69" s="59"/>
      <c r="J69" s="59"/>
    </row>
    <row r="70" spans="1:10" ht="50.1" customHeight="1">
      <c r="B70" s="57"/>
      <c r="C70" s="507"/>
      <c r="D70" s="507"/>
      <c r="E70" s="59"/>
      <c r="G70" s="508"/>
      <c r="H70" s="508"/>
      <c r="I70" s="59"/>
      <c r="J70" s="59"/>
    </row>
    <row r="71" spans="1:10" ht="14.1" customHeight="1">
      <c r="B71" s="64"/>
      <c r="C71" s="509" t="s">
        <v>411</v>
      </c>
      <c r="D71" s="509"/>
      <c r="E71" s="59"/>
      <c r="F71" s="102"/>
      <c r="G71" s="509" t="s">
        <v>412</v>
      </c>
      <c r="H71" s="509"/>
      <c r="I71" s="43"/>
      <c r="J71" s="59"/>
    </row>
    <row r="72" spans="1:10" ht="29.25" customHeight="1">
      <c r="B72" s="65"/>
      <c r="C72" s="504" t="s">
        <v>413</v>
      </c>
      <c r="D72" s="504"/>
      <c r="E72" s="66"/>
      <c r="F72" s="102"/>
      <c r="G72" s="504" t="s">
        <v>414</v>
      </c>
      <c r="H72" s="504"/>
      <c r="I72" s="43"/>
      <c r="J72" s="59"/>
    </row>
  </sheetData>
  <sheetProtection formatCells="0" selectLockedCells="1"/>
  <mergeCells count="75">
    <mergeCell ref="A8:A9"/>
    <mergeCell ref="B8:C9"/>
    <mergeCell ref="F8:F9"/>
    <mergeCell ref="G8:H9"/>
    <mergeCell ref="C5:J5"/>
    <mergeCell ref="G19:H19"/>
    <mergeCell ref="B12:C12"/>
    <mergeCell ref="B14:C14"/>
    <mergeCell ref="G14:H14"/>
    <mergeCell ref="B16:C16"/>
    <mergeCell ref="G16:H16"/>
    <mergeCell ref="G12:H12"/>
    <mergeCell ref="B31:C31"/>
    <mergeCell ref="G31:H31"/>
    <mergeCell ref="G54:H54"/>
    <mergeCell ref="G56:H56"/>
    <mergeCell ref="B35:C35"/>
    <mergeCell ref="B36:C36"/>
    <mergeCell ref="G36:H36"/>
    <mergeCell ref="G44:H44"/>
    <mergeCell ref="B37:C37"/>
    <mergeCell ref="G38:H38"/>
    <mergeCell ref="B39:C39"/>
    <mergeCell ref="G48:H48"/>
    <mergeCell ref="G50:H50"/>
    <mergeCell ref="G51:H51"/>
    <mergeCell ref="G33:H33"/>
    <mergeCell ref="C45:D52"/>
    <mergeCell ref="G58:H58"/>
    <mergeCell ref="G59:H59"/>
    <mergeCell ref="G45:H45"/>
    <mergeCell ref="G46:H46"/>
    <mergeCell ref="C72:D72"/>
    <mergeCell ref="G71:H71"/>
    <mergeCell ref="G72:H72"/>
    <mergeCell ref="G52:H52"/>
    <mergeCell ref="G53:H53"/>
    <mergeCell ref="C71:D71"/>
    <mergeCell ref="G70:H70"/>
    <mergeCell ref="C70:D70"/>
    <mergeCell ref="B68:J68"/>
    <mergeCell ref="G61:H61"/>
    <mergeCell ref="G63:H63"/>
    <mergeCell ref="B24:C24"/>
    <mergeCell ref="G40:H40"/>
    <mergeCell ref="B41:C41"/>
    <mergeCell ref="G42:H42"/>
    <mergeCell ref="B33:C33"/>
    <mergeCell ref="G25:H25"/>
    <mergeCell ref="B27:C27"/>
    <mergeCell ref="B32:C32"/>
    <mergeCell ref="G32:H32"/>
    <mergeCell ref="B30:C30"/>
    <mergeCell ref="G30:H30"/>
    <mergeCell ref="B29:C29"/>
    <mergeCell ref="G29:H29"/>
    <mergeCell ref="B34:C34"/>
    <mergeCell ref="G34:H34"/>
    <mergeCell ref="G27:H27"/>
    <mergeCell ref="G23:H23"/>
    <mergeCell ref="C1:I1"/>
    <mergeCell ref="C2:I2"/>
    <mergeCell ref="C3:I3"/>
    <mergeCell ref="C4:I4"/>
    <mergeCell ref="B20:C20"/>
    <mergeCell ref="G20:H20"/>
    <mergeCell ref="B21:C21"/>
    <mergeCell ref="G21:H21"/>
    <mergeCell ref="B22:C22"/>
    <mergeCell ref="G22:H22"/>
    <mergeCell ref="B17:C17"/>
    <mergeCell ref="G17:H17"/>
    <mergeCell ref="B18:C18"/>
    <mergeCell ref="G18:H18"/>
    <mergeCell ref="B19:C19"/>
  </mergeCells>
  <conditionalFormatting sqref="C45:D52">
    <cfRule type="expression" dxfId="1" priority="1">
      <formula>$E$41&lt;&gt;$J$63</formula>
    </cfRule>
    <cfRule type="expression" dxfId="0" priority="2">
      <formula>$D$41&lt;&gt;$I$63</formula>
    </cfRule>
  </conditionalFormatting>
  <printOptions horizontalCentered="1" verticalCentered="1"/>
  <pageMargins left="0" right="0" top="0.39370078740157483" bottom="0.39370078740157483" header="0" footer="0"/>
  <pageSetup scale="6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F12" sqref="F12"/>
    </sheetView>
  </sheetViews>
  <sheetFormatPr baseColWidth="10" defaultRowHeight="15"/>
  <cols>
    <col min="1" max="1" width="3.140625" customWidth="1"/>
    <col min="2" max="2" width="54" customWidth="1"/>
    <col min="3" max="3" width="19.85546875" customWidth="1"/>
    <col min="4" max="4" width="19.5703125" customWidth="1"/>
    <col min="5" max="5" width="5.140625" style="300" customWidth="1"/>
  </cols>
  <sheetData>
    <row r="1" spans="1:4" ht="15.75" thickBot="1">
      <c r="A1" s="300"/>
      <c r="B1" s="300"/>
      <c r="C1" s="300"/>
      <c r="D1" s="300"/>
    </row>
    <row r="2" spans="1:4">
      <c r="A2" s="300"/>
      <c r="B2" s="660" t="s">
        <v>193</v>
      </c>
      <c r="C2" s="661"/>
      <c r="D2" s="662"/>
    </row>
    <row r="3" spans="1:4">
      <c r="A3" s="300"/>
      <c r="B3" s="663" t="s">
        <v>417</v>
      </c>
      <c r="C3" s="664"/>
      <c r="D3" s="665"/>
    </row>
    <row r="4" spans="1:4" ht="15.75" thickBot="1">
      <c r="A4" s="300"/>
      <c r="B4" s="666" t="s">
        <v>403</v>
      </c>
      <c r="C4" s="667"/>
      <c r="D4" s="668"/>
    </row>
    <row r="5" spans="1:4" ht="15.75" thickBot="1">
      <c r="A5" s="300"/>
      <c r="B5" s="669" t="s">
        <v>404</v>
      </c>
      <c r="C5" s="671" t="s">
        <v>405</v>
      </c>
      <c r="D5" s="672"/>
    </row>
    <row r="6" spans="1:4" ht="27.75" thickBot="1">
      <c r="A6" s="300"/>
      <c r="B6" s="670"/>
      <c r="C6" s="390" t="s">
        <v>406</v>
      </c>
      <c r="D6" s="390" t="s">
        <v>407</v>
      </c>
    </row>
    <row r="7" spans="1:4" ht="15.75" thickBot="1">
      <c r="A7" s="300"/>
      <c r="B7" s="391"/>
      <c r="C7" s="390"/>
      <c r="D7" s="395"/>
    </row>
    <row r="8" spans="1:4" ht="15.75" thickBot="1">
      <c r="A8" s="300"/>
      <c r="B8" s="391"/>
      <c r="C8" s="390"/>
      <c r="D8" s="395"/>
    </row>
    <row r="9" spans="1:4" ht="15.75" thickBot="1">
      <c r="A9" s="300"/>
      <c r="B9" s="412" t="s">
        <v>415</v>
      </c>
      <c r="C9" s="390"/>
      <c r="D9" s="395"/>
    </row>
    <row r="10" spans="1:4" ht="15.75" thickBot="1">
      <c r="A10" s="300"/>
      <c r="B10" s="394"/>
      <c r="C10" s="390"/>
      <c r="D10" s="395"/>
    </row>
    <row r="11" spans="1:4" ht="15.75" thickBot="1">
      <c r="A11" s="300"/>
      <c r="B11" s="391"/>
      <c r="C11" s="390"/>
      <c r="D11" s="395"/>
    </row>
    <row r="12" spans="1:4" ht="15.75" thickBot="1">
      <c r="A12" s="300"/>
      <c r="B12" s="391"/>
      <c r="C12" s="390"/>
      <c r="D12" s="395"/>
    </row>
    <row r="13" spans="1:4" ht="15.75" thickBot="1">
      <c r="A13" s="300"/>
      <c r="B13" s="391"/>
      <c r="C13" s="390"/>
      <c r="D13" s="395"/>
    </row>
    <row r="14" spans="1:4" ht="15.75" thickBot="1">
      <c r="A14" s="300"/>
      <c r="B14" s="391"/>
      <c r="C14" s="390"/>
      <c r="D14" s="395"/>
    </row>
    <row r="15" spans="1:4" ht="15.75" thickBot="1">
      <c r="A15" s="300"/>
      <c r="B15" s="391"/>
      <c r="C15" s="390"/>
      <c r="D15" s="395"/>
    </row>
    <row r="16" spans="1:4" ht="15.75" thickBot="1">
      <c r="A16" s="300"/>
      <c r="B16" s="392"/>
      <c r="C16" s="393"/>
      <c r="D16" s="396"/>
    </row>
    <row r="17" spans="1:4" ht="15.75" thickBot="1">
      <c r="A17" s="300"/>
      <c r="B17" s="392"/>
      <c r="C17" s="393"/>
      <c r="D17" s="396"/>
    </row>
    <row r="18" spans="1:4" ht="15.75" thickBot="1">
      <c r="A18" s="300"/>
      <c r="B18" s="392"/>
      <c r="C18" s="393"/>
      <c r="D18" s="396"/>
    </row>
    <row r="19" spans="1:4">
      <c r="A19" s="300"/>
      <c r="B19" s="300"/>
      <c r="C19" s="300"/>
      <c r="D19" s="300"/>
    </row>
    <row r="20" spans="1:4">
      <c r="A20" s="300"/>
      <c r="B20" s="300"/>
      <c r="C20" s="300"/>
      <c r="D20" s="300"/>
    </row>
    <row r="23" spans="1:4">
      <c r="B23" t="s">
        <v>416</v>
      </c>
    </row>
  </sheetData>
  <mergeCells count="5">
    <mergeCell ref="B2:D2"/>
    <mergeCell ref="B3:D3"/>
    <mergeCell ref="B4:D4"/>
    <mergeCell ref="B5:B6"/>
    <mergeCell ref="C5:D5"/>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opLeftCell="C1" zoomScaleNormal="100" zoomScalePageLayoutView="80" workbookViewId="0">
      <selection activeCell="F12" sqref="F12:F15"/>
    </sheetView>
  </sheetViews>
  <sheetFormatPr baseColWidth="10" defaultRowHeight="12"/>
  <cols>
    <col min="1" max="1" width="4.5703125" style="20" customWidth="1"/>
    <col min="2" max="2" width="24.7109375" style="20" customWidth="1"/>
    <col min="3" max="3" width="40" style="20" customWidth="1"/>
    <col min="4" max="5" width="18.7109375" style="20" customWidth="1"/>
    <col min="6" max="6" width="10.7109375" style="20" customWidth="1"/>
    <col min="7" max="7" width="24.7109375" style="20" customWidth="1"/>
    <col min="8" max="8" width="29.7109375" style="91" customWidth="1"/>
    <col min="9" max="10" width="18.7109375" style="20" customWidth="1"/>
    <col min="11" max="11" width="4.5703125" style="20" customWidth="1"/>
    <col min="12" max="16384" width="11.42578125" style="20"/>
  </cols>
  <sheetData>
    <row r="1" spans="1:11" ht="14.1" customHeight="1">
      <c r="A1" s="21"/>
      <c r="C1" s="497" t="s">
        <v>193</v>
      </c>
      <c r="D1" s="497"/>
      <c r="E1" s="497"/>
      <c r="F1" s="497"/>
      <c r="G1" s="497"/>
      <c r="H1" s="497"/>
      <c r="I1" s="497"/>
      <c r="J1" s="25"/>
      <c r="K1" s="25"/>
    </row>
    <row r="2" spans="1:11" ht="14.1" customHeight="1">
      <c r="A2" s="22"/>
      <c r="C2" s="497" t="s">
        <v>66</v>
      </c>
      <c r="D2" s="497"/>
      <c r="E2" s="497"/>
      <c r="F2" s="497"/>
      <c r="G2" s="497"/>
      <c r="H2" s="497"/>
      <c r="I2" s="497"/>
      <c r="J2" s="22"/>
      <c r="K2" s="22"/>
    </row>
    <row r="3" spans="1:11" ht="14.1" customHeight="1">
      <c r="A3" s="23"/>
      <c r="B3" s="400"/>
      <c r="C3" s="497" t="s">
        <v>408</v>
      </c>
      <c r="D3" s="497"/>
      <c r="E3" s="497"/>
      <c r="F3" s="497"/>
      <c r="G3" s="497"/>
      <c r="H3" s="497"/>
      <c r="I3" s="497"/>
      <c r="J3" s="22"/>
      <c r="K3" s="22"/>
    </row>
    <row r="4" spans="1:11" ht="14.1" customHeight="1">
      <c r="A4" s="23"/>
      <c r="C4" s="497" t="s">
        <v>1</v>
      </c>
      <c r="D4" s="497"/>
      <c r="E4" s="497"/>
      <c r="F4" s="497"/>
      <c r="G4" s="497"/>
      <c r="H4" s="497"/>
      <c r="I4" s="497"/>
      <c r="J4" s="22"/>
      <c r="K4" s="22"/>
    </row>
    <row r="5" spans="1:11" ht="20.100000000000001" customHeight="1">
      <c r="A5" s="23"/>
      <c r="B5" s="24" t="s">
        <v>4</v>
      </c>
      <c r="C5" s="519" t="s">
        <v>409</v>
      </c>
      <c r="D5" s="519"/>
      <c r="E5" s="519"/>
      <c r="F5" s="519"/>
      <c r="G5" s="519"/>
      <c r="H5" s="519"/>
      <c r="I5" s="519"/>
      <c r="J5" s="111"/>
    </row>
    <row r="6" spans="1:11" ht="3" customHeight="1">
      <c r="A6" s="25"/>
      <c r="B6" s="25"/>
      <c r="C6" s="25"/>
      <c r="D6" s="25"/>
      <c r="E6" s="25"/>
      <c r="F6" s="25"/>
    </row>
    <row r="7" spans="1:11" s="19" customFormat="1" ht="3" customHeight="1">
      <c r="A7" s="23"/>
      <c r="B7" s="26"/>
      <c r="C7" s="26"/>
      <c r="D7" s="26"/>
      <c r="E7" s="26"/>
      <c r="F7" s="27"/>
      <c r="H7" s="90"/>
    </row>
    <row r="8" spans="1:11" s="19" customFormat="1" ht="3" customHeight="1">
      <c r="A8" s="28"/>
      <c r="B8" s="28"/>
      <c r="C8" s="28"/>
      <c r="D8" s="29"/>
      <c r="E8" s="29"/>
      <c r="F8" s="30"/>
      <c r="H8" s="90"/>
    </row>
    <row r="9" spans="1:11" s="19" customFormat="1" ht="20.100000000000001" customHeight="1">
      <c r="A9" s="107"/>
      <c r="B9" s="496" t="s">
        <v>76</v>
      </c>
      <c r="C9" s="496"/>
      <c r="D9" s="108" t="s">
        <v>67</v>
      </c>
      <c r="E9" s="108" t="s">
        <v>68</v>
      </c>
      <c r="F9" s="109"/>
      <c r="G9" s="496" t="s">
        <v>76</v>
      </c>
      <c r="H9" s="496"/>
      <c r="I9" s="108" t="s">
        <v>67</v>
      </c>
      <c r="J9" s="108" t="s">
        <v>68</v>
      </c>
      <c r="K9" s="110"/>
    </row>
    <row r="10" spans="1:11" ht="3" customHeight="1">
      <c r="A10" s="31"/>
      <c r="B10" s="32"/>
      <c r="C10" s="32"/>
      <c r="D10" s="33"/>
      <c r="E10" s="33"/>
      <c r="F10" s="21"/>
      <c r="G10" s="19"/>
      <c r="H10" s="90"/>
      <c r="I10" s="19"/>
      <c r="J10" s="19"/>
      <c r="K10" s="34"/>
    </row>
    <row r="11" spans="1:11" s="19" customFormat="1" ht="3" customHeight="1">
      <c r="A11" s="35"/>
      <c r="B11" s="36"/>
      <c r="C11" s="36"/>
      <c r="D11" s="37"/>
      <c r="E11" s="37"/>
      <c r="F11" s="38"/>
      <c r="H11" s="90"/>
      <c r="K11" s="34"/>
    </row>
    <row r="12" spans="1:11" ht="12.75">
      <c r="A12" s="39"/>
      <c r="B12" s="501" t="s">
        <v>6</v>
      </c>
      <c r="C12" s="501"/>
      <c r="D12" s="40">
        <f>D14+D24</f>
        <v>5475751</v>
      </c>
      <c r="E12" s="40">
        <f>E14+E24</f>
        <v>1970538</v>
      </c>
      <c r="F12" s="38"/>
      <c r="G12" s="501" t="s">
        <v>7</v>
      </c>
      <c r="H12" s="501"/>
      <c r="I12" s="40">
        <f>I14+I25</f>
        <v>0</v>
      </c>
      <c r="J12" s="40">
        <f>J14+J25</f>
        <v>5304413</v>
      </c>
      <c r="K12" s="34"/>
    </row>
    <row r="13" spans="1:11" ht="12.75">
      <c r="A13" s="41"/>
      <c r="B13" s="42"/>
      <c r="C13" s="43"/>
      <c r="D13" s="44"/>
      <c r="E13" s="44"/>
      <c r="F13" s="38"/>
      <c r="G13" s="42"/>
      <c r="H13" s="42"/>
      <c r="I13" s="44"/>
      <c r="J13" s="44"/>
      <c r="K13" s="34"/>
    </row>
    <row r="14" spans="1:11" ht="12.75">
      <c r="A14" s="41"/>
      <c r="B14" s="501" t="s">
        <v>8</v>
      </c>
      <c r="C14" s="501"/>
      <c r="D14" s="40">
        <f>SUM(D16:D22)</f>
        <v>5475751</v>
      </c>
      <c r="E14" s="40">
        <f>SUM(E16:E22)</f>
        <v>0</v>
      </c>
      <c r="F14" s="38"/>
      <c r="G14" s="501" t="s">
        <v>9</v>
      </c>
      <c r="H14" s="501"/>
      <c r="I14" s="40">
        <f>SUM(I16:I23)</f>
        <v>0</v>
      </c>
      <c r="J14" s="40">
        <f>SUM(J16:J23)</f>
        <v>5304413</v>
      </c>
      <c r="K14" s="34"/>
    </row>
    <row r="15" spans="1:11" ht="12.75">
      <c r="A15" s="41"/>
      <c r="B15" s="42"/>
      <c r="C15" s="43"/>
      <c r="D15" s="44"/>
      <c r="E15" s="44"/>
      <c r="F15" s="38"/>
      <c r="G15" s="42"/>
      <c r="H15" s="42"/>
      <c r="I15" s="44"/>
      <c r="J15" s="44"/>
      <c r="K15" s="34"/>
    </row>
    <row r="16" spans="1:11">
      <c r="A16" s="39"/>
      <c r="B16" s="499" t="s">
        <v>10</v>
      </c>
      <c r="C16" s="499"/>
      <c r="D16" s="45">
        <f>IF(ESF!D16&lt;ESF!E16,ESF!E16-ESF!D16,0)</f>
        <v>2108828</v>
      </c>
      <c r="E16" s="45">
        <f>IF(D16&gt;0,0,ESF!D16-ESF!E16)</f>
        <v>0</v>
      </c>
      <c r="F16" s="38"/>
      <c r="G16" s="499" t="s">
        <v>11</v>
      </c>
      <c r="H16" s="499"/>
      <c r="I16" s="45">
        <f>IF(ESF!I16&gt;ESF!J16,ESF!I16-ESF!J16,0)</f>
        <v>0</v>
      </c>
      <c r="J16" s="45">
        <f>IF(I16&gt;0,0,ESF!J16-ESF!I16)</f>
        <v>5304413</v>
      </c>
      <c r="K16" s="34"/>
    </row>
    <row r="17" spans="1:11">
      <c r="A17" s="39"/>
      <c r="B17" s="499" t="s">
        <v>12</v>
      </c>
      <c r="C17" s="499"/>
      <c r="D17" s="45">
        <f>IF(ESF!D17&lt;ESF!E17,ESF!E17-ESF!D17,0)</f>
        <v>3366923</v>
      </c>
      <c r="E17" s="45">
        <f>IF(D17&gt;0,0,ESF!D17-ESF!E17)</f>
        <v>0</v>
      </c>
      <c r="F17" s="38"/>
      <c r="G17" s="499" t="s">
        <v>13</v>
      </c>
      <c r="H17" s="499"/>
      <c r="I17" s="45">
        <f>IF(ESF!I17&gt;ESF!J17,ESF!I17-ESF!J17,0)</f>
        <v>0</v>
      </c>
      <c r="J17" s="45">
        <f>IF(I17&gt;0,0,ESF!J17-ESF!I17)</f>
        <v>0</v>
      </c>
      <c r="K17" s="34"/>
    </row>
    <row r="18" spans="1:11">
      <c r="A18" s="39"/>
      <c r="B18" s="499" t="s">
        <v>14</v>
      </c>
      <c r="C18" s="499"/>
      <c r="D18" s="45">
        <f>IF(ESF!D18&lt;ESF!E18,ESF!E18-ESF!D18,0)</f>
        <v>0</v>
      </c>
      <c r="E18" s="45">
        <f>IF(D18&gt;0,0,ESF!D18-ESF!E18)</f>
        <v>0</v>
      </c>
      <c r="F18" s="38"/>
      <c r="G18" s="499" t="s">
        <v>15</v>
      </c>
      <c r="H18" s="499"/>
      <c r="I18" s="45">
        <f>IF(ESF!I18&gt;ESF!J18,ESF!I18-ESF!J18,0)</f>
        <v>0</v>
      </c>
      <c r="J18" s="45">
        <f>IF(I18&gt;0,0,ESF!J18-ESF!I18)</f>
        <v>0</v>
      </c>
      <c r="K18" s="34"/>
    </row>
    <row r="19" spans="1:11">
      <c r="A19" s="39"/>
      <c r="B19" s="499" t="s">
        <v>16</v>
      </c>
      <c r="C19" s="499"/>
      <c r="D19" s="45">
        <f>IF(ESF!D19&lt;ESF!E19,ESF!E19-ESF!D19,0)</f>
        <v>0</v>
      </c>
      <c r="E19" s="45">
        <f>IF(D19&gt;0,0,ESF!D19-ESF!E19)</f>
        <v>0</v>
      </c>
      <c r="F19" s="38"/>
      <c r="G19" s="499" t="s">
        <v>17</v>
      </c>
      <c r="H19" s="499"/>
      <c r="I19" s="45">
        <f>IF(ESF!I19&gt;ESF!J19,ESF!I19-ESF!J19,0)</f>
        <v>0</v>
      </c>
      <c r="J19" s="45">
        <f>IF(I19&gt;0,0,ESF!J19-ESF!I19)</f>
        <v>0</v>
      </c>
      <c r="K19" s="34"/>
    </row>
    <row r="20" spans="1:11">
      <c r="A20" s="39"/>
      <c r="B20" s="499" t="s">
        <v>18</v>
      </c>
      <c r="C20" s="499"/>
      <c r="D20" s="45">
        <f>IF(ESF!D20&lt;ESF!E20,ESF!E20-ESF!D20,0)</f>
        <v>0</v>
      </c>
      <c r="E20" s="45">
        <f>IF(D20&gt;0,0,ESF!D20-ESF!E20)</f>
        <v>0</v>
      </c>
      <c r="F20" s="38"/>
      <c r="G20" s="499" t="s">
        <v>19</v>
      </c>
      <c r="H20" s="499"/>
      <c r="I20" s="45">
        <f>IF(ESF!I20&gt;ESF!J20,ESF!I20-ESF!J20,0)</f>
        <v>0</v>
      </c>
      <c r="J20" s="45">
        <f>IF(I20&gt;0,0,ESF!J20-ESF!I20)</f>
        <v>0</v>
      </c>
      <c r="K20" s="34"/>
    </row>
    <row r="21" spans="1:11" ht="25.5" customHeight="1">
      <c r="A21" s="39"/>
      <c r="B21" s="499" t="s">
        <v>20</v>
      </c>
      <c r="C21" s="499"/>
      <c r="D21" s="45">
        <f>IF(ESF!D21&lt;ESF!E21,ESF!E21-ESF!D21,0)</f>
        <v>0</v>
      </c>
      <c r="E21" s="45">
        <f>IF(D21&gt;0,0,ESF!D21-ESF!E21)</f>
        <v>0</v>
      </c>
      <c r="F21" s="38"/>
      <c r="G21" s="502" t="s">
        <v>21</v>
      </c>
      <c r="H21" s="502"/>
      <c r="I21" s="45">
        <f>IF(ESF!I21&gt;ESF!J21,ESF!I21-ESF!J21,0)</f>
        <v>0</v>
      </c>
      <c r="J21" s="45">
        <f>IF(I21&gt;0,0,ESF!J21-ESF!I21)</f>
        <v>0</v>
      </c>
      <c r="K21" s="34"/>
    </row>
    <row r="22" spans="1:11">
      <c r="A22" s="39"/>
      <c r="B22" s="499" t="s">
        <v>22</v>
      </c>
      <c r="C22" s="499"/>
      <c r="D22" s="45">
        <f>IF(ESF!D22&lt;ESF!E22,ESF!E22-ESF!D22,0)</f>
        <v>0</v>
      </c>
      <c r="E22" s="45">
        <f>IF(D22&gt;0,0,ESF!D22-ESF!E22)</f>
        <v>0</v>
      </c>
      <c r="F22" s="38"/>
      <c r="G22" s="499" t="s">
        <v>23</v>
      </c>
      <c r="H22" s="499"/>
      <c r="I22" s="45">
        <f>IF(ESF!I22&gt;ESF!J22,ESF!I22-ESF!J22,0)</f>
        <v>0</v>
      </c>
      <c r="J22" s="45">
        <f>IF(I22&gt;0,0,ESF!J22-ESF!I22)</f>
        <v>0</v>
      </c>
      <c r="K22" s="34"/>
    </row>
    <row r="23" spans="1:11" ht="12.75">
      <c r="A23" s="41"/>
      <c r="B23" s="42"/>
      <c r="C23" s="43"/>
      <c r="D23" s="44"/>
      <c r="E23" s="44"/>
      <c r="F23" s="38"/>
      <c r="G23" s="499" t="s">
        <v>24</v>
      </c>
      <c r="H23" s="499"/>
      <c r="I23" s="45">
        <f>IF(ESF!I23&gt;ESF!J23,ESF!I23-ESF!J23,0)</f>
        <v>0</v>
      </c>
      <c r="J23" s="45">
        <f>IF(I23&gt;0,0,ESF!J23-ESF!I23)</f>
        <v>0</v>
      </c>
      <c r="K23" s="34"/>
    </row>
    <row r="24" spans="1:11" ht="12.75">
      <c r="A24" s="41"/>
      <c r="B24" s="501" t="s">
        <v>27</v>
      </c>
      <c r="C24" s="501"/>
      <c r="D24" s="40">
        <f>SUM(D26:D34)</f>
        <v>0</v>
      </c>
      <c r="E24" s="40">
        <f>SUM(E26:E34)</f>
        <v>1970538</v>
      </c>
      <c r="F24" s="38"/>
      <c r="G24" s="42"/>
      <c r="H24" s="42"/>
      <c r="I24" s="44"/>
      <c r="J24" s="44"/>
      <c r="K24" s="34"/>
    </row>
    <row r="25" spans="1:11" ht="12.75">
      <c r="A25" s="41"/>
      <c r="B25" s="42"/>
      <c r="C25" s="43"/>
      <c r="D25" s="44"/>
      <c r="E25" s="44"/>
      <c r="F25" s="38"/>
      <c r="G25" s="503" t="s">
        <v>28</v>
      </c>
      <c r="H25" s="503"/>
      <c r="I25" s="40">
        <f>SUM(I27:I32)</f>
        <v>0</v>
      </c>
      <c r="J25" s="40">
        <f>SUM(J27:J32)</f>
        <v>0</v>
      </c>
      <c r="K25" s="34"/>
    </row>
    <row r="26" spans="1:11" ht="12.75">
      <c r="A26" s="39"/>
      <c r="B26" s="499" t="s">
        <v>29</v>
      </c>
      <c r="C26" s="499"/>
      <c r="D26" s="45">
        <f>IF(ESF!D29&lt;ESF!E29,ESF!E29-ESF!D29,0)</f>
        <v>0</v>
      </c>
      <c r="E26" s="45">
        <f>IF(D26&gt;0,0,ESF!D29-ESF!E29)</f>
        <v>0</v>
      </c>
      <c r="F26" s="38"/>
      <c r="G26" s="42"/>
      <c r="H26" s="42"/>
      <c r="I26" s="44"/>
      <c r="J26" s="44"/>
      <c r="K26" s="34"/>
    </row>
    <row r="27" spans="1:11">
      <c r="A27" s="39"/>
      <c r="B27" s="499" t="s">
        <v>31</v>
      </c>
      <c r="C27" s="499"/>
      <c r="D27" s="45">
        <f>IF(ESF!D30&lt;ESF!E30,ESF!E30-ESF!D30,0)</f>
        <v>0</v>
      </c>
      <c r="E27" s="45">
        <f>IF(D27&gt;0,0,ESF!D30-ESF!E30)</f>
        <v>0</v>
      </c>
      <c r="F27" s="38"/>
      <c r="G27" s="499" t="s">
        <v>30</v>
      </c>
      <c r="H27" s="499"/>
      <c r="I27" s="45">
        <f>IF(ESF!I29&gt;ESF!J29,ESF!I29-ESF!J29,0)</f>
        <v>0</v>
      </c>
      <c r="J27" s="45">
        <f>IF(I27&gt;0,0,ESF!J29-ESF!I29)</f>
        <v>0</v>
      </c>
      <c r="K27" s="34"/>
    </row>
    <row r="28" spans="1:11">
      <c r="A28" s="39"/>
      <c r="B28" s="499" t="s">
        <v>33</v>
      </c>
      <c r="C28" s="499"/>
      <c r="D28" s="45">
        <f>IF(ESF!D31&lt;ESF!E31,ESF!E31-ESF!D31,0)</f>
        <v>0</v>
      </c>
      <c r="E28" s="45">
        <f>IF(D28&gt;0,0,ESF!D31-ESF!E31)</f>
        <v>0</v>
      </c>
      <c r="F28" s="38"/>
      <c r="G28" s="499" t="s">
        <v>32</v>
      </c>
      <c r="H28" s="499"/>
      <c r="I28" s="45">
        <f>IF(ESF!I30&gt;ESF!J30,ESF!I30-ESF!J30,0)</f>
        <v>0</v>
      </c>
      <c r="J28" s="45">
        <f>IF(I28&gt;0,0,ESF!J30-ESF!I30)</f>
        <v>0</v>
      </c>
      <c r="K28" s="34"/>
    </row>
    <row r="29" spans="1:11">
      <c r="A29" s="39"/>
      <c r="B29" s="499" t="s">
        <v>35</v>
      </c>
      <c r="C29" s="499"/>
      <c r="D29" s="45">
        <f>IF(ESF!D32&lt;ESF!E32,ESF!E32-ESF!D32,0)</f>
        <v>0</v>
      </c>
      <c r="E29" s="45">
        <f>IF(D29&gt;0,0,ESF!D32-ESF!E32)</f>
        <v>34511</v>
      </c>
      <c r="F29" s="38"/>
      <c r="G29" s="499" t="s">
        <v>34</v>
      </c>
      <c r="H29" s="499"/>
      <c r="I29" s="45">
        <f>IF(ESF!I31&gt;ESF!J31,ESF!I31-ESF!J31,0)</f>
        <v>0</v>
      </c>
      <c r="J29" s="45">
        <f>IF(I29&gt;0,0,ESF!J31-ESF!I31)</f>
        <v>0</v>
      </c>
      <c r="K29" s="34"/>
    </row>
    <row r="30" spans="1:11">
      <c r="A30" s="39"/>
      <c r="B30" s="499" t="s">
        <v>37</v>
      </c>
      <c r="C30" s="499"/>
      <c r="D30" s="45">
        <f>IF(ESF!D33&lt;ESF!E33,ESF!E33-ESF!D33,0)</f>
        <v>0</v>
      </c>
      <c r="E30" s="45">
        <f>IF(D30&gt;0,0,ESF!D33-ESF!E33)</f>
        <v>1936027</v>
      </c>
      <c r="F30" s="38"/>
      <c r="G30" s="499" t="s">
        <v>36</v>
      </c>
      <c r="H30" s="499"/>
      <c r="I30" s="45">
        <f>IF(ESF!I32&gt;ESF!J32,ESF!I32-ESF!J32,0)</f>
        <v>0</v>
      </c>
      <c r="J30" s="45">
        <f>IF(I30&gt;0,0,ESF!J32-ESF!I32)</f>
        <v>0</v>
      </c>
      <c r="K30" s="34"/>
    </row>
    <row r="31" spans="1:11" ht="26.1" customHeight="1">
      <c r="A31" s="39"/>
      <c r="B31" s="502" t="s">
        <v>39</v>
      </c>
      <c r="C31" s="502"/>
      <c r="D31" s="45">
        <f>IF(ESF!D34&lt;ESF!E34,ESF!E34-ESF!D34,0)</f>
        <v>0</v>
      </c>
      <c r="E31" s="45">
        <f>IF(D31&gt;0,0,ESF!D34-ESF!E34)</f>
        <v>0</v>
      </c>
      <c r="F31" s="38"/>
      <c r="G31" s="502" t="s">
        <v>38</v>
      </c>
      <c r="H31" s="502"/>
      <c r="I31" s="45">
        <f>IF(ESF!I33&gt;ESF!J33,ESF!I33-ESF!J33,0)</f>
        <v>0</v>
      </c>
      <c r="J31" s="45">
        <f>IF(I31&gt;0,0,ESF!J33-ESF!I33)</f>
        <v>0</v>
      </c>
      <c r="K31" s="34"/>
    </row>
    <row r="32" spans="1:11">
      <c r="A32" s="39"/>
      <c r="B32" s="499" t="s">
        <v>41</v>
      </c>
      <c r="C32" s="499"/>
      <c r="D32" s="45">
        <f>IF(ESF!D35&lt;ESF!E35,ESF!E35-ESF!D35,0)</f>
        <v>0</v>
      </c>
      <c r="E32" s="45">
        <f>IF(D32&gt;0,0,ESF!D35-ESF!E35)</f>
        <v>0</v>
      </c>
      <c r="F32" s="38"/>
      <c r="G32" s="499" t="s">
        <v>40</v>
      </c>
      <c r="H32" s="499"/>
      <c r="I32" s="45">
        <f>IF(ESF!I34&gt;ESF!J34,ESF!I34-ESF!J34,0)</f>
        <v>0</v>
      </c>
      <c r="J32" s="45">
        <f>IF(I32&gt;0,0,ESF!J34-ESF!I34)</f>
        <v>0</v>
      </c>
      <c r="K32" s="34"/>
    </row>
    <row r="33" spans="1:11" ht="25.5" customHeight="1">
      <c r="A33" s="39"/>
      <c r="B33" s="502" t="s">
        <v>42</v>
      </c>
      <c r="C33" s="502"/>
      <c r="D33" s="45">
        <f>IF(ESF!D36&lt;ESF!E36,ESF!E36-ESF!D36,0)</f>
        <v>0</v>
      </c>
      <c r="E33" s="45">
        <f>IF(D33&gt;0,0,ESF!D36-ESF!E36)</f>
        <v>0</v>
      </c>
      <c r="F33" s="38"/>
      <c r="G33" s="42"/>
      <c r="H33" s="42"/>
      <c r="I33" s="46"/>
      <c r="J33" s="46"/>
      <c r="K33" s="34"/>
    </row>
    <row r="34" spans="1:11" ht="12.75">
      <c r="A34" s="39"/>
      <c r="B34" s="499" t="s">
        <v>44</v>
      </c>
      <c r="C34" s="499"/>
      <c r="D34" s="45">
        <f>IF(ESF!D37&lt;ESF!E37,ESF!E37-ESF!D37,0)</f>
        <v>0</v>
      </c>
      <c r="E34" s="45">
        <f>IF(D34&gt;0,0,ESF!D37-ESF!E37)</f>
        <v>0</v>
      </c>
      <c r="F34" s="38"/>
      <c r="G34" s="501" t="s">
        <v>47</v>
      </c>
      <c r="H34" s="501"/>
      <c r="I34" s="40">
        <f>I36+I42+I50</f>
        <v>2484768</v>
      </c>
      <c r="J34" s="40">
        <f>J36+J42+J50</f>
        <v>685568</v>
      </c>
      <c r="K34" s="34"/>
    </row>
    <row r="35" spans="1:11" ht="12.75">
      <c r="A35" s="41"/>
      <c r="B35" s="42"/>
      <c r="C35" s="43"/>
      <c r="D35" s="46"/>
      <c r="E35" s="46"/>
      <c r="F35" s="38"/>
      <c r="G35" s="42"/>
      <c r="H35" s="42"/>
      <c r="I35" s="44"/>
      <c r="J35" s="44"/>
      <c r="K35" s="34"/>
    </row>
    <row r="36" spans="1:11" ht="12.75">
      <c r="A36" s="39"/>
      <c r="B36" s="19"/>
      <c r="C36" s="19"/>
      <c r="D36" s="19"/>
      <c r="E36" s="19"/>
      <c r="F36" s="38"/>
      <c r="G36" s="501" t="s">
        <v>49</v>
      </c>
      <c r="H36" s="501"/>
      <c r="I36" s="40">
        <f>SUM(I38:I40)</f>
        <v>1970538</v>
      </c>
      <c r="J36" s="40">
        <f>SUM(J38:J40)</f>
        <v>0</v>
      </c>
      <c r="K36" s="34"/>
    </row>
    <row r="37" spans="1:11" ht="12.75">
      <c r="A37" s="41"/>
      <c r="B37" s="19"/>
      <c r="C37" s="19"/>
      <c r="D37" s="19"/>
      <c r="E37" s="19"/>
      <c r="F37" s="38"/>
      <c r="G37" s="42"/>
      <c r="H37" s="42"/>
      <c r="I37" s="44"/>
      <c r="J37" s="44"/>
      <c r="K37" s="34"/>
    </row>
    <row r="38" spans="1:11">
      <c r="A38" s="39"/>
      <c r="B38" s="19"/>
      <c r="C38" s="19"/>
      <c r="D38" s="19"/>
      <c r="E38" s="19"/>
      <c r="F38" s="38"/>
      <c r="G38" s="499" t="s">
        <v>50</v>
      </c>
      <c r="H38" s="499"/>
      <c r="I38" s="45">
        <f>IF(ESF!I44&gt;ESF!J44,ESF!I44-ESF!J44,0)</f>
        <v>1970538</v>
      </c>
      <c r="J38" s="45">
        <f>IF(I38&gt;0,0,ESF!J44-ESF!I44)</f>
        <v>0</v>
      </c>
      <c r="K38" s="34"/>
    </row>
    <row r="39" spans="1:11" ht="12.75">
      <c r="A39" s="41"/>
      <c r="B39" s="19"/>
      <c r="C39" s="19"/>
      <c r="D39" s="19"/>
      <c r="E39" s="19"/>
      <c r="F39" s="38"/>
      <c r="G39" s="499" t="s">
        <v>51</v>
      </c>
      <c r="H39" s="499"/>
      <c r="I39" s="45">
        <f>IF(ESF!I45&gt;ESF!J45,ESF!I45-ESF!J45,0)</f>
        <v>0</v>
      </c>
      <c r="J39" s="45">
        <f>IF(I39&gt;0,0,ESF!J45-ESF!I45)</f>
        <v>0</v>
      </c>
      <c r="K39" s="34"/>
    </row>
    <row r="40" spans="1:11" ht="18.75">
      <c r="A40" s="39"/>
      <c r="B40" s="19"/>
      <c r="C40" s="19"/>
      <c r="D40" s="19"/>
      <c r="E40" s="19"/>
      <c r="F40" s="38"/>
      <c r="G40" s="499" t="s">
        <v>52</v>
      </c>
      <c r="H40" s="499"/>
      <c r="I40" s="45">
        <f>IF(ESF!I46&gt;ESF!J46,ESF!I46-ESF!J46,0)</f>
        <v>0</v>
      </c>
      <c r="J40" s="45">
        <f>IF(I40&gt;0,0,ESF!J46-ESF!I46)</f>
        <v>0</v>
      </c>
      <c r="K40" s="682" t="s">
        <v>475</v>
      </c>
    </row>
    <row r="41" spans="1:11" ht="12.75">
      <c r="A41" s="39"/>
      <c r="B41" s="19"/>
      <c r="C41" s="19"/>
      <c r="D41" s="19"/>
      <c r="E41" s="19"/>
      <c r="F41" s="38"/>
      <c r="G41" s="42"/>
      <c r="H41" s="42"/>
      <c r="I41" s="44"/>
      <c r="J41" s="44"/>
      <c r="K41" s="34"/>
    </row>
    <row r="42" spans="1:11" ht="12.75">
      <c r="A42" s="39"/>
      <c r="B42" s="19"/>
      <c r="C42" s="19"/>
      <c r="D42" s="19"/>
      <c r="E42" s="19"/>
      <c r="F42" s="38"/>
      <c r="G42" s="501" t="s">
        <v>53</v>
      </c>
      <c r="H42" s="501"/>
      <c r="I42" s="40">
        <f>SUM(I44:I48)</f>
        <v>514230</v>
      </c>
      <c r="J42" s="40">
        <f>SUM(J44:J48)</f>
        <v>685568</v>
      </c>
      <c r="K42" s="34"/>
    </row>
    <row r="43" spans="1:11" ht="12.75">
      <c r="A43" s="39"/>
      <c r="B43" s="19"/>
      <c r="C43" s="19"/>
      <c r="D43" s="19"/>
      <c r="E43" s="19"/>
      <c r="F43" s="38"/>
      <c r="G43" s="42"/>
      <c r="H43" s="42"/>
      <c r="I43" s="44"/>
      <c r="J43" s="44"/>
      <c r="K43" s="34"/>
    </row>
    <row r="44" spans="1:11">
      <c r="A44" s="39"/>
      <c r="B44" s="19"/>
      <c r="C44" s="19"/>
      <c r="D44" s="19"/>
      <c r="E44" s="19"/>
      <c r="F44" s="38"/>
      <c r="G44" s="499" t="s">
        <v>54</v>
      </c>
      <c r="H44" s="499"/>
      <c r="I44" s="45">
        <f>IF(ESF!I50&gt;ESF!J50,ESF!I50-ESF!J50,0)</f>
        <v>0</v>
      </c>
      <c r="J44" s="45">
        <f>IF(I44&gt;0,0,ESF!J50-ESF!I50)</f>
        <v>685568</v>
      </c>
      <c r="K44" s="34"/>
    </row>
    <row r="45" spans="1:11">
      <c r="A45" s="39"/>
      <c r="B45" s="19"/>
      <c r="C45" s="19"/>
      <c r="D45" s="19"/>
      <c r="E45" s="19"/>
      <c r="F45" s="38"/>
      <c r="G45" s="499" t="s">
        <v>55</v>
      </c>
      <c r="H45" s="499"/>
      <c r="I45" s="45">
        <f>IF(ESF!I51&gt;ESF!J51,ESF!I51-ESF!J51,0)</f>
        <v>514230</v>
      </c>
      <c r="J45" s="45">
        <f>IF(I45&gt;0,0,ESF!J51-ESF!I51)</f>
        <v>0</v>
      </c>
      <c r="K45" s="34"/>
    </row>
    <row r="46" spans="1:11">
      <c r="A46" s="39"/>
      <c r="B46" s="19"/>
      <c r="C46" s="19"/>
      <c r="D46" s="19"/>
      <c r="E46" s="19"/>
      <c r="F46" s="38"/>
      <c r="G46" s="499" t="s">
        <v>56</v>
      </c>
      <c r="H46" s="499"/>
      <c r="I46" s="45">
        <f>IF(ESF!I52&gt;ESF!J52,ESF!I52-ESF!J52,0)</f>
        <v>0</v>
      </c>
      <c r="J46" s="45">
        <f>IF(I46&gt;0,0,ESF!J52-ESF!I52)</f>
        <v>0</v>
      </c>
      <c r="K46" s="34"/>
    </row>
    <row r="47" spans="1:11">
      <c r="A47" s="39"/>
      <c r="B47" s="19"/>
      <c r="C47" s="19"/>
      <c r="D47" s="19"/>
      <c r="E47" s="19"/>
      <c r="F47" s="38"/>
      <c r="G47" s="499" t="s">
        <v>57</v>
      </c>
      <c r="H47" s="499"/>
      <c r="I47" s="45">
        <f>IF(ESF!I53&gt;ESF!J53,ESF!I53-ESF!J53,0)</f>
        <v>0</v>
      </c>
      <c r="J47" s="45">
        <f>IF(I47&gt;0,0,ESF!J53-ESF!I53)</f>
        <v>0</v>
      </c>
      <c r="K47" s="34"/>
    </row>
    <row r="48" spans="1:11" ht="12.75">
      <c r="A48" s="41"/>
      <c r="B48" s="19"/>
      <c r="C48" s="19"/>
      <c r="D48" s="19"/>
      <c r="E48" s="19"/>
      <c r="F48" s="38"/>
      <c r="G48" s="499" t="s">
        <v>58</v>
      </c>
      <c r="H48" s="499"/>
      <c r="I48" s="45">
        <f>IF(ESF!I54&gt;ESF!J54,ESF!I54-ESF!J54,0)</f>
        <v>0</v>
      </c>
      <c r="J48" s="45">
        <f>IF(I48&gt;0,0,ESF!J54-ESF!I54)</f>
        <v>0</v>
      </c>
      <c r="K48" s="34"/>
    </row>
    <row r="49" spans="1:11" ht="12.75">
      <c r="A49" s="39"/>
      <c r="B49" s="19"/>
      <c r="C49" s="19"/>
      <c r="D49" s="19"/>
      <c r="E49" s="19"/>
      <c r="F49" s="38"/>
      <c r="G49" s="42"/>
      <c r="H49" s="42"/>
      <c r="I49" s="44"/>
      <c r="J49" s="44"/>
      <c r="K49" s="34"/>
    </row>
    <row r="50" spans="1:11" ht="26.1" customHeight="1">
      <c r="A50" s="41"/>
      <c r="B50" s="19"/>
      <c r="C50" s="19"/>
      <c r="D50" s="19"/>
      <c r="E50" s="19"/>
      <c r="F50" s="38"/>
      <c r="G50" s="501" t="s">
        <v>80</v>
      </c>
      <c r="H50" s="501"/>
      <c r="I50" s="40">
        <f>SUM(I52:I53)</f>
        <v>0</v>
      </c>
      <c r="J50" s="40">
        <f>SUM(J52:J53)</f>
        <v>0</v>
      </c>
      <c r="K50" s="34"/>
    </row>
    <row r="51" spans="1:11" ht="12.75">
      <c r="A51" s="39"/>
      <c r="B51" s="19"/>
      <c r="C51" s="19"/>
      <c r="D51" s="19"/>
      <c r="E51" s="19"/>
      <c r="F51" s="38"/>
      <c r="G51" s="42"/>
      <c r="H51" s="42"/>
      <c r="I51" s="44"/>
      <c r="J51" s="44"/>
      <c r="K51" s="34"/>
    </row>
    <row r="52" spans="1:11">
      <c r="A52" s="39"/>
      <c r="B52" s="19"/>
      <c r="C52" s="19"/>
      <c r="D52" s="19"/>
      <c r="E52" s="19"/>
      <c r="F52" s="38"/>
      <c r="G52" s="499" t="s">
        <v>60</v>
      </c>
      <c r="H52" s="499"/>
      <c r="I52" s="45">
        <f>IF(ESF!I58&gt;ESF!J58,ESF!I58-ESF!J58,0)</f>
        <v>0</v>
      </c>
      <c r="J52" s="45">
        <f>IF(I52&gt;0,0,ESF!J58-ESF!I58)</f>
        <v>0</v>
      </c>
      <c r="K52" s="34"/>
    </row>
    <row r="53" spans="1:11" ht="19.5" customHeight="1">
      <c r="A53" s="47"/>
      <c r="B53" s="48"/>
      <c r="C53" s="48"/>
      <c r="D53" s="48"/>
      <c r="E53" s="48"/>
      <c r="F53" s="49"/>
      <c r="G53" s="520" t="s">
        <v>61</v>
      </c>
      <c r="H53" s="520"/>
      <c r="I53" s="50">
        <f>IF(ESF!I59&gt;ESF!J59,ESF!I59-ESF!J59,0)</f>
        <v>0</v>
      </c>
      <c r="J53" s="50">
        <f>IF(I53&gt;0,0,ESF!J59-ESF!I59)</f>
        <v>0</v>
      </c>
      <c r="K53" s="51"/>
    </row>
    <row r="54" spans="1:11" ht="6" customHeight="1">
      <c r="A54" s="52"/>
      <c r="B54" s="48"/>
      <c r="C54" s="53"/>
      <c r="D54" s="54"/>
      <c r="E54" s="55"/>
      <c r="F54" s="55"/>
      <c r="G54" s="48"/>
      <c r="H54" s="92"/>
      <c r="I54" s="54"/>
      <c r="J54" s="55"/>
      <c r="K54" s="55"/>
    </row>
    <row r="55" spans="1:11" ht="6" customHeight="1">
      <c r="A55" s="19"/>
      <c r="C55" s="57"/>
      <c r="D55" s="58"/>
      <c r="E55" s="59"/>
      <c r="F55" s="59"/>
      <c r="H55" s="93"/>
      <c r="I55" s="58"/>
      <c r="J55" s="59"/>
      <c r="K55" s="59"/>
    </row>
    <row r="56" spans="1:11" ht="6" customHeight="1">
      <c r="B56" s="57"/>
      <c r="C56" s="58"/>
      <c r="D56" s="59"/>
      <c r="E56" s="59"/>
      <c r="G56" s="60"/>
      <c r="H56" s="94"/>
      <c r="I56" s="59"/>
      <c r="J56" s="59"/>
    </row>
    <row r="57" spans="1:11" ht="15" customHeight="1">
      <c r="B57" s="506" t="s">
        <v>78</v>
      </c>
      <c r="C57" s="506"/>
      <c r="D57" s="506"/>
      <c r="E57" s="506"/>
      <c r="F57" s="506"/>
      <c r="G57" s="506"/>
      <c r="H57" s="506"/>
      <c r="I57" s="506"/>
      <c r="J57" s="506"/>
    </row>
    <row r="58" spans="1:11" ht="9.75" customHeight="1">
      <c r="B58" s="57"/>
      <c r="C58" s="58"/>
      <c r="D58" s="59"/>
      <c r="E58" s="59"/>
      <c r="G58" s="60"/>
      <c r="H58" s="94"/>
      <c r="I58" s="59"/>
      <c r="J58" s="59"/>
    </row>
    <row r="59" spans="1:11" ht="50.1" customHeight="1">
      <c r="B59" s="57"/>
      <c r="C59" s="61"/>
      <c r="D59" s="62"/>
      <c r="E59" s="59"/>
      <c r="G59" s="63"/>
      <c r="H59" s="95"/>
      <c r="I59" s="59"/>
      <c r="J59" s="59"/>
    </row>
    <row r="60" spans="1:11" ht="14.1" customHeight="1">
      <c r="B60" s="64"/>
      <c r="C60" s="509" t="s">
        <v>411</v>
      </c>
      <c r="D60" s="509"/>
      <c r="E60" s="59"/>
      <c r="F60" s="59"/>
      <c r="G60" s="509" t="s">
        <v>412</v>
      </c>
      <c r="H60" s="509"/>
      <c r="I60" s="43"/>
      <c r="J60" s="59"/>
    </row>
    <row r="61" spans="1:11" ht="27" customHeight="1">
      <c r="B61" s="65"/>
      <c r="C61" s="504" t="s">
        <v>413</v>
      </c>
      <c r="D61" s="504"/>
      <c r="E61" s="66"/>
      <c r="F61" s="66"/>
      <c r="G61" s="504" t="s">
        <v>414</v>
      </c>
      <c r="H61" s="504"/>
      <c r="I61" s="43"/>
      <c r="J61" s="59"/>
    </row>
    <row r="62" spans="1:11">
      <c r="A62" s="18"/>
      <c r="F62" s="38"/>
    </row>
  </sheetData>
  <sheetProtection formatCells="0" selectLockedCells="1"/>
  <mergeCells count="62">
    <mergeCell ref="B12:C12"/>
    <mergeCell ref="B14:C14"/>
    <mergeCell ref="B16:C16"/>
    <mergeCell ref="B17:C17"/>
    <mergeCell ref="B18:C18"/>
    <mergeCell ref="G17:H17"/>
    <mergeCell ref="B31:C31"/>
    <mergeCell ref="B19:C19"/>
    <mergeCell ref="B20:C20"/>
    <mergeCell ref="B21:C21"/>
    <mergeCell ref="B22:C22"/>
    <mergeCell ref="G31:H31"/>
    <mergeCell ref="G22:H22"/>
    <mergeCell ref="B33:C33"/>
    <mergeCell ref="B32:C32"/>
    <mergeCell ref="B26:C26"/>
    <mergeCell ref="B27:C27"/>
    <mergeCell ref="B30:C30"/>
    <mergeCell ref="G52:H52"/>
    <mergeCell ref="C61:D61"/>
    <mergeCell ref="G61:H61"/>
    <mergeCell ref="B57:J57"/>
    <mergeCell ref="C60:D60"/>
    <mergeCell ref="G60:H60"/>
    <mergeCell ref="G53:H53"/>
    <mergeCell ref="G45:H45"/>
    <mergeCell ref="G46:H46"/>
    <mergeCell ref="G47:H47"/>
    <mergeCell ref="G48:H48"/>
    <mergeCell ref="G50:H50"/>
    <mergeCell ref="B34:C34"/>
    <mergeCell ref="G32:H32"/>
    <mergeCell ref="G39:H39"/>
    <mergeCell ref="G44:H44"/>
    <mergeCell ref="G23:H23"/>
    <mergeCell ref="G25:H25"/>
    <mergeCell ref="G27:H27"/>
    <mergeCell ref="G36:H36"/>
    <mergeCell ref="G38:H38"/>
    <mergeCell ref="G42:H42"/>
    <mergeCell ref="G40:H40"/>
    <mergeCell ref="G34:H34"/>
    <mergeCell ref="G28:H28"/>
    <mergeCell ref="G29:H29"/>
    <mergeCell ref="G30:H30"/>
    <mergeCell ref="B24:C24"/>
    <mergeCell ref="B9:C9"/>
    <mergeCell ref="B28:C28"/>
    <mergeCell ref="B29:C29"/>
    <mergeCell ref="C1:I1"/>
    <mergeCell ref="C2:I2"/>
    <mergeCell ref="C3:I3"/>
    <mergeCell ref="C4:I4"/>
    <mergeCell ref="G9:H9"/>
    <mergeCell ref="C5:I5"/>
    <mergeCell ref="G20:H20"/>
    <mergeCell ref="G21:H21"/>
    <mergeCell ref="G19:H19"/>
    <mergeCell ref="G18:H18"/>
    <mergeCell ref="G12:H12"/>
    <mergeCell ref="G14:H14"/>
    <mergeCell ref="G16:H16"/>
  </mergeCells>
  <printOptions horizontalCentered="1" verticalCentered="1"/>
  <pageMargins left="0" right="0" top="0.78740157480314965" bottom="0.59055118110236227" header="0" footer="0"/>
  <pageSetup paperSize="11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1"/>
  <sheetViews>
    <sheetView workbookViewId="0">
      <selection activeCell="A2" sqref="A2:E3"/>
    </sheetView>
  </sheetViews>
  <sheetFormatPr baseColWidth="10" defaultRowHeight="15"/>
  <cols>
    <col min="4" max="5" width="11.42578125" style="7"/>
  </cols>
  <sheetData>
    <row r="2" spans="1:5">
      <c r="A2" s="530" t="s">
        <v>2</v>
      </c>
      <c r="B2" s="530"/>
      <c r="C2" s="530"/>
      <c r="D2" s="530"/>
      <c r="E2" s="13" t="e">
        <f>ESF!#REF!</f>
        <v>#REF!</v>
      </c>
    </row>
    <row r="3" spans="1:5" ht="68.25">
      <c r="A3" s="530" t="s">
        <v>4</v>
      </c>
      <c r="B3" s="530"/>
      <c r="C3" s="530"/>
      <c r="D3" s="530"/>
      <c r="E3" s="13" t="str">
        <f>ESF!C5</f>
        <v xml:space="preserve"> Instituto de Servicios Registrales y Catastrales del Estado de Morelos</v>
      </c>
    </row>
    <row r="4" spans="1:5">
      <c r="A4" s="530" t="s">
        <v>3</v>
      </c>
      <c r="B4" s="530"/>
      <c r="C4" s="530"/>
      <c r="D4" s="530"/>
      <c r="E4" s="14"/>
    </row>
    <row r="5" spans="1:5">
      <c r="A5" s="530" t="s">
        <v>73</v>
      </c>
      <c r="B5" s="530"/>
      <c r="C5" s="530"/>
      <c r="D5" s="530"/>
      <c r="E5" t="s">
        <v>71</v>
      </c>
    </row>
    <row r="6" spans="1:5">
      <c r="A6" s="6"/>
      <c r="B6" s="6"/>
      <c r="C6" s="525" t="s">
        <v>5</v>
      </c>
      <c r="D6" s="525"/>
      <c r="E6" s="1">
        <v>2013</v>
      </c>
    </row>
    <row r="7" spans="1:5">
      <c r="A7" s="521" t="s">
        <v>69</v>
      </c>
      <c r="B7" s="522" t="s">
        <v>8</v>
      </c>
      <c r="C7" s="523" t="s">
        <v>10</v>
      </c>
      <c r="D7" s="523"/>
      <c r="E7" s="8">
        <f>ESF!D16</f>
        <v>254459</v>
      </c>
    </row>
    <row r="8" spans="1:5">
      <c r="A8" s="521"/>
      <c r="B8" s="522"/>
      <c r="C8" s="523" t="s">
        <v>12</v>
      </c>
      <c r="D8" s="523"/>
      <c r="E8" s="8">
        <f>ESF!D17</f>
        <v>3572142</v>
      </c>
    </row>
    <row r="9" spans="1:5">
      <c r="A9" s="521"/>
      <c r="B9" s="522"/>
      <c r="C9" s="523" t="s">
        <v>14</v>
      </c>
      <c r="D9" s="523"/>
      <c r="E9" s="8">
        <f>ESF!D18</f>
        <v>0</v>
      </c>
    </row>
    <row r="10" spans="1:5">
      <c r="A10" s="521"/>
      <c r="B10" s="522"/>
      <c r="C10" s="523" t="s">
        <v>16</v>
      </c>
      <c r="D10" s="523"/>
      <c r="E10" s="8">
        <f>ESF!D19</f>
        <v>0</v>
      </c>
    </row>
    <row r="11" spans="1:5">
      <c r="A11" s="521"/>
      <c r="B11" s="522"/>
      <c r="C11" s="523" t="s">
        <v>18</v>
      </c>
      <c r="D11" s="523"/>
      <c r="E11" s="8">
        <f>ESF!D20</f>
        <v>0</v>
      </c>
    </row>
    <row r="12" spans="1:5">
      <c r="A12" s="521"/>
      <c r="B12" s="522"/>
      <c r="C12" s="523" t="s">
        <v>20</v>
      </c>
      <c r="D12" s="523"/>
      <c r="E12" s="8">
        <f>ESF!D21</f>
        <v>0</v>
      </c>
    </row>
    <row r="13" spans="1:5">
      <c r="A13" s="521"/>
      <c r="B13" s="522"/>
      <c r="C13" s="523" t="s">
        <v>22</v>
      </c>
      <c r="D13" s="523"/>
      <c r="E13" s="8">
        <f>ESF!D22</f>
        <v>5142</v>
      </c>
    </row>
    <row r="14" spans="1:5" ht="15.75" thickBot="1">
      <c r="A14" s="521"/>
      <c r="B14" s="4"/>
      <c r="C14" s="524" t="s">
        <v>25</v>
      </c>
      <c r="D14" s="524"/>
      <c r="E14" s="9">
        <f>ESF!D24</f>
        <v>3831743</v>
      </c>
    </row>
    <row r="15" spans="1:5">
      <c r="A15" s="521"/>
      <c r="B15" s="522" t="s">
        <v>27</v>
      </c>
      <c r="C15" s="523" t="s">
        <v>29</v>
      </c>
      <c r="D15" s="523"/>
      <c r="E15" s="8">
        <f>ESF!D29</f>
        <v>0</v>
      </c>
    </row>
    <row r="16" spans="1:5">
      <c r="A16" s="521"/>
      <c r="B16" s="522"/>
      <c r="C16" s="523" t="s">
        <v>31</v>
      </c>
      <c r="D16" s="523"/>
      <c r="E16" s="8">
        <f>ESF!D30</f>
        <v>0</v>
      </c>
    </row>
    <row r="17" spans="1:5">
      <c r="A17" s="521"/>
      <c r="B17" s="522"/>
      <c r="C17" s="523" t="s">
        <v>33</v>
      </c>
      <c r="D17" s="523"/>
      <c r="E17" s="8">
        <f>ESF!D31</f>
        <v>23476039</v>
      </c>
    </row>
    <row r="18" spans="1:5">
      <c r="A18" s="521"/>
      <c r="B18" s="522"/>
      <c r="C18" s="523" t="s">
        <v>35</v>
      </c>
      <c r="D18" s="523"/>
      <c r="E18" s="8">
        <f>ESF!D32</f>
        <v>11320841</v>
      </c>
    </row>
    <row r="19" spans="1:5">
      <c r="A19" s="521"/>
      <c r="B19" s="522"/>
      <c r="C19" s="523" t="s">
        <v>37</v>
      </c>
      <c r="D19" s="523"/>
      <c r="E19" s="8">
        <f>ESF!D33</f>
        <v>11217655</v>
      </c>
    </row>
    <row r="20" spans="1:5">
      <c r="A20" s="521"/>
      <c r="B20" s="522"/>
      <c r="C20" s="523" t="s">
        <v>39</v>
      </c>
      <c r="D20" s="523"/>
      <c r="E20" s="8">
        <f>ESF!D34</f>
        <v>0</v>
      </c>
    </row>
    <row r="21" spans="1:5">
      <c r="A21" s="521"/>
      <c r="B21" s="522"/>
      <c r="C21" s="523" t="s">
        <v>41</v>
      </c>
      <c r="D21" s="523"/>
      <c r="E21" s="8">
        <f>ESF!D35</f>
        <v>0</v>
      </c>
    </row>
    <row r="22" spans="1:5">
      <c r="A22" s="521"/>
      <c r="B22" s="522"/>
      <c r="C22" s="523" t="s">
        <v>42</v>
      </c>
      <c r="D22" s="523"/>
      <c r="E22" s="8">
        <f>ESF!D36</f>
        <v>0</v>
      </c>
    </row>
    <row r="23" spans="1:5">
      <c r="A23" s="521"/>
      <c r="B23" s="522"/>
      <c r="C23" s="523" t="s">
        <v>44</v>
      </c>
      <c r="D23" s="523"/>
      <c r="E23" s="8">
        <f>ESF!D37</f>
        <v>0</v>
      </c>
    </row>
    <row r="24" spans="1:5" ht="15.75" thickBot="1">
      <c r="A24" s="521"/>
      <c r="B24" s="4"/>
      <c r="C24" s="524" t="s">
        <v>46</v>
      </c>
      <c r="D24" s="524"/>
      <c r="E24" s="9">
        <f>ESF!D39</f>
        <v>46014535</v>
      </c>
    </row>
    <row r="25" spans="1:5" ht="15.75" thickBot="1">
      <c r="A25" s="521"/>
      <c r="B25" s="2"/>
      <c r="C25" s="524" t="s">
        <v>48</v>
      </c>
      <c r="D25" s="524"/>
      <c r="E25" s="9">
        <f>ESF!D41</f>
        <v>49846278</v>
      </c>
    </row>
    <row r="26" spans="1:5">
      <c r="A26" s="521" t="s">
        <v>70</v>
      </c>
      <c r="B26" s="522" t="s">
        <v>9</v>
      </c>
      <c r="C26" s="523" t="s">
        <v>11</v>
      </c>
      <c r="D26" s="523"/>
      <c r="E26" s="8">
        <f>ESF!I16</f>
        <v>3384535</v>
      </c>
    </row>
    <row r="27" spans="1:5">
      <c r="A27" s="521"/>
      <c r="B27" s="522"/>
      <c r="C27" s="523" t="s">
        <v>13</v>
      </c>
      <c r="D27" s="523"/>
      <c r="E27" s="8">
        <f>ESF!I17</f>
        <v>0</v>
      </c>
    </row>
    <row r="28" spans="1:5">
      <c r="A28" s="521"/>
      <c r="B28" s="522"/>
      <c r="C28" s="523" t="s">
        <v>15</v>
      </c>
      <c r="D28" s="523"/>
      <c r="E28" s="8">
        <f>ESF!I18</f>
        <v>0</v>
      </c>
    </row>
    <row r="29" spans="1:5">
      <c r="A29" s="521"/>
      <c r="B29" s="522"/>
      <c r="C29" s="523" t="s">
        <v>17</v>
      </c>
      <c r="D29" s="523"/>
      <c r="E29" s="8">
        <f>ESF!I19</f>
        <v>0</v>
      </c>
    </row>
    <row r="30" spans="1:5">
      <c r="A30" s="521"/>
      <c r="B30" s="522"/>
      <c r="C30" s="523" t="s">
        <v>19</v>
      </c>
      <c r="D30" s="523"/>
      <c r="E30" s="8">
        <f>ESF!I20</f>
        <v>0</v>
      </c>
    </row>
    <row r="31" spans="1:5">
      <c r="A31" s="521"/>
      <c r="B31" s="522"/>
      <c r="C31" s="523" t="s">
        <v>21</v>
      </c>
      <c r="D31" s="523"/>
      <c r="E31" s="8">
        <f>ESF!I21</f>
        <v>0</v>
      </c>
    </row>
    <row r="32" spans="1:5">
      <c r="A32" s="521"/>
      <c r="B32" s="522"/>
      <c r="C32" s="523" t="s">
        <v>23</v>
      </c>
      <c r="D32" s="523"/>
      <c r="E32" s="8">
        <f>ESF!I22</f>
        <v>0</v>
      </c>
    </row>
    <row r="33" spans="1:5">
      <c r="A33" s="521"/>
      <c r="B33" s="522"/>
      <c r="C33" s="523" t="s">
        <v>24</v>
      </c>
      <c r="D33" s="523"/>
      <c r="E33" s="8">
        <f>ESF!I23</f>
        <v>0</v>
      </c>
    </row>
    <row r="34" spans="1:5" ht="15.75" thickBot="1">
      <c r="A34" s="521"/>
      <c r="B34" s="4"/>
      <c r="C34" s="524" t="s">
        <v>26</v>
      </c>
      <c r="D34" s="524"/>
      <c r="E34" s="9">
        <f>ESF!I25</f>
        <v>3384535</v>
      </c>
    </row>
    <row r="35" spans="1:5">
      <c r="A35" s="521"/>
      <c r="B35" s="522" t="s">
        <v>28</v>
      </c>
      <c r="C35" s="523" t="s">
        <v>30</v>
      </c>
      <c r="D35" s="523"/>
      <c r="E35" s="8">
        <f>ESF!I29</f>
        <v>0</v>
      </c>
    </row>
    <row r="36" spans="1:5">
      <c r="A36" s="521"/>
      <c r="B36" s="522"/>
      <c r="C36" s="523" t="s">
        <v>32</v>
      </c>
      <c r="D36" s="523"/>
      <c r="E36" s="8">
        <f>ESF!I30</f>
        <v>0</v>
      </c>
    </row>
    <row r="37" spans="1:5">
      <c r="A37" s="521"/>
      <c r="B37" s="522"/>
      <c r="C37" s="523" t="s">
        <v>34</v>
      </c>
      <c r="D37" s="523"/>
      <c r="E37" s="8">
        <f>ESF!I31</f>
        <v>0</v>
      </c>
    </row>
    <row r="38" spans="1:5">
      <c r="A38" s="521"/>
      <c r="B38" s="522"/>
      <c r="C38" s="523" t="s">
        <v>36</v>
      </c>
      <c r="D38" s="523"/>
      <c r="E38" s="8">
        <f>ESF!I32</f>
        <v>0</v>
      </c>
    </row>
    <row r="39" spans="1:5">
      <c r="A39" s="521"/>
      <c r="B39" s="522"/>
      <c r="C39" s="523" t="s">
        <v>38</v>
      </c>
      <c r="D39" s="523"/>
      <c r="E39" s="8">
        <f>ESF!I33</f>
        <v>0</v>
      </c>
    </row>
    <row r="40" spans="1:5">
      <c r="A40" s="521"/>
      <c r="B40" s="522"/>
      <c r="C40" s="523" t="s">
        <v>40</v>
      </c>
      <c r="D40" s="523"/>
      <c r="E40" s="8">
        <f>ESF!I34</f>
        <v>0</v>
      </c>
    </row>
    <row r="41" spans="1:5" ht="15.75" thickBot="1">
      <c r="A41" s="521"/>
      <c r="B41" s="2"/>
      <c r="C41" s="524" t="s">
        <v>43</v>
      </c>
      <c r="D41" s="524"/>
      <c r="E41" s="9">
        <f>ESF!I36</f>
        <v>0</v>
      </c>
    </row>
    <row r="42" spans="1:5" ht="15.75" thickBot="1">
      <c r="A42" s="521"/>
      <c r="B42" s="2"/>
      <c r="C42" s="524" t="s">
        <v>45</v>
      </c>
      <c r="D42" s="524"/>
      <c r="E42" s="9">
        <f>ESF!I38</f>
        <v>3384535</v>
      </c>
    </row>
    <row r="43" spans="1:5">
      <c r="A43" s="3"/>
      <c r="B43" s="522" t="s">
        <v>47</v>
      </c>
      <c r="C43" s="526" t="s">
        <v>49</v>
      </c>
      <c r="D43" s="526"/>
      <c r="E43" s="10">
        <f>ESF!I42</f>
        <v>46014534</v>
      </c>
    </row>
    <row r="44" spans="1:5">
      <c r="A44" s="3"/>
      <c r="B44" s="522"/>
      <c r="C44" s="523" t="s">
        <v>50</v>
      </c>
      <c r="D44" s="523"/>
      <c r="E44" s="8">
        <f>ESF!I44</f>
        <v>46014534</v>
      </c>
    </row>
    <row r="45" spans="1:5">
      <c r="A45" s="3"/>
      <c r="B45" s="522"/>
      <c r="C45" s="523" t="s">
        <v>51</v>
      </c>
      <c r="D45" s="523"/>
      <c r="E45" s="8">
        <f>ESF!I45</f>
        <v>0</v>
      </c>
    </row>
    <row r="46" spans="1:5">
      <c r="A46" s="3"/>
      <c r="B46" s="522"/>
      <c r="C46" s="523" t="s">
        <v>52</v>
      </c>
      <c r="D46" s="523"/>
      <c r="E46" s="8">
        <f>ESF!I46</f>
        <v>0</v>
      </c>
    </row>
    <row r="47" spans="1:5">
      <c r="A47" s="3"/>
      <c r="B47" s="522"/>
      <c r="C47" s="526" t="s">
        <v>53</v>
      </c>
      <c r="D47" s="526"/>
      <c r="E47" s="10">
        <f>ESF!I48</f>
        <v>447209</v>
      </c>
    </row>
    <row r="48" spans="1:5">
      <c r="A48" s="3"/>
      <c r="B48" s="522"/>
      <c r="C48" s="523" t="s">
        <v>54</v>
      </c>
      <c r="D48" s="523"/>
      <c r="E48" s="8">
        <f>ESF!I50</f>
        <v>-171917</v>
      </c>
    </row>
    <row r="49" spans="1:5">
      <c r="A49" s="3"/>
      <c r="B49" s="522"/>
      <c r="C49" s="523" t="s">
        <v>55</v>
      </c>
      <c r="D49" s="523"/>
      <c r="E49" s="8">
        <f>ESF!I51</f>
        <v>619126</v>
      </c>
    </row>
    <row r="50" spans="1:5">
      <c r="A50" s="3"/>
      <c r="B50" s="522"/>
      <c r="C50" s="523" t="s">
        <v>56</v>
      </c>
      <c r="D50" s="523"/>
      <c r="E50" s="8">
        <f>ESF!I52</f>
        <v>0</v>
      </c>
    </row>
    <row r="51" spans="1:5">
      <c r="A51" s="3"/>
      <c r="B51" s="522"/>
      <c r="C51" s="523" t="s">
        <v>57</v>
      </c>
      <c r="D51" s="523"/>
      <c r="E51" s="8">
        <f>ESF!I53</f>
        <v>0</v>
      </c>
    </row>
    <row r="52" spans="1:5">
      <c r="A52" s="3"/>
      <c r="B52" s="522"/>
      <c r="C52" s="523" t="s">
        <v>58</v>
      </c>
      <c r="D52" s="523"/>
      <c r="E52" s="8">
        <f>ESF!I54</f>
        <v>0</v>
      </c>
    </row>
    <row r="53" spans="1:5">
      <c r="A53" s="3"/>
      <c r="B53" s="522"/>
      <c r="C53" s="526" t="s">
        <v>59</v>
      </c>
      <c r="D53" s="526"/>
      <c r="E53" s="10">
        <f>ESF!I56</f>
        <v>0</v>
      </c>
    </row>
    <row r="54" spans="1:5">
      <c r="A54" s="3"/>
      <c r="B54" s="522"/>
      <c r="C54" s="523" t="s">
        <v>60</v>
      </c>
      <c r="D54" s="523"/>
      <c r="E54" s="8">
        <f>ESF!I58</f>
        <v>0</v>
      </c>
    </row>
    <row r="55" spans="1:5">
      <c r="A55" s="3"/>
      <c r="B55" s="522"/>
      <c r="C55" s="523" t="s">
        <v>61</v>
      </c>
      <c r="D55" s="523"/>
      <c r="E55" s="8">
        <f>ESF!I59</f>
        <v>0</v>
      </c>
    </row>
    <row r="56" spans="1:5" ht="15.75" thickBot="1">
      <c r="A56" s="3"/>
      <c r="B56" s="522"/>
      <c r="C56" s="524" t="s">
        <v>62</v>
      </c>
      <c r="D56" s="524"/>
      <c r="E56" s="9">
        <f>ESF!I61</f>
        <v>46461743</v>
      </c>
    </row>
    <row r="57" spans="1:5" ht="15.75" thickBot="1">
      <c r="A57" s="3"/>
      <c r="B57" s="2"/>
      <c r="C57" s="524" t="s">
        <v>63</v>
      </c>
      <c r="D57" s="524"/>
      <c r="E57" s="9">
        <f>ESF!I63</f>
        <v>49846278</v>
      </c>
    </row>
    <row r="58" spans="1:5">
      <c r="A58" s="3"/>
      <c r="B58" s="2"/>
      <c r="C58" s="525" t="s">
        <v>5</v>
      </c>
      <c r="D58" s="525"/>
      <c r="E58" s="1">
        <v>2012</v>
      </c>
    </row>
    <row r="59" spans="1:5">
      <c r="A59" s="521" t="s">
        <v>69</v>
      </c>
      <c r="B59" s="522" t="s">
        <v>8</v>
      </c>
      <c r="C59" s="523" t="s">
        <v>10</v>
      </c>
      <c r="D59" s="523"/>
      <c r="E59" s="8">
        <f>ESF!E16</f>
        <v>2363287</v>
      </c>
    </row>
    <row r="60" spans="1:5">
      <c r="A60" s="521"/>
      <c r="B60" s="522"/>
      <c r="C60" s="523" t="s">
        <v>12</v>
      </c>
      <c r="D60" s="523"/>
      <c r="E60" s="8">
        <f>ESF!E17</f>
        <v>6939065</v>
      </c>
    </row>
    <row r="61" spans="1:5">
      <c r="A61" s="521"/>
      <c r="B61" s="522"/>
      <c r="C61" s="523" t="s">
        <v>14</v>
      </c>
      <c r="D61" s="523"/>
      <c r="E61" s="8">
        <f>ESF!E18</f>
        <v>0</v>
      </c>
    </row>
    <row r="62" spans="1:5">
      <c r="A62" s="521"/>
      <c r="B62" s="522"/>
      <c r="C62" s="523" t="s">
        <v>16</v>
      </c>
      <c r="D62" s="523"/>
      <c r="E62" s="8">
        <f>ESF!E19</f>
        <v>0</v>
      </c>
    </row>
    <row r="63" spans="1:5">
      <c r="A63" s="521"/>
      <c r="B63" s="522"/>
      <c r="C63" s="523" t="s">
        <v>18</v>
      </c>
      <c r="D63" s="523"/>
      <c r="E63" s="8">
        <f>ESF!E20</f>
        <v>0</v>
      </c>
    </row>
    <row r="64" spans="1:5">
      <c r="A64" s="521"/>
      <c r="B64" s="522"/>
      <c r="C64" s="523" t="s">
        <v>20</v>
      </c>
      <c r="D64" s="523"/>
      <c r="E64" s="8">
        <f>ESF!E21</f>
        <v>0</v>
      </c>
    </row>
    <row r="65" spans="1:5">
      <c r="A65" s="521"/>
      <c r="B65" s="522"/>
      <c r="C65" s="523" t="s">
        <v>22</v>
      </c>
      <c r="D65" s="523"/>
      <c r="E65" s="8">
        <f>ESF!E22</f>
        <v>5142</v>
      </c>
    </row>
    <row r="66" spans="1:5" ht="15.75" thickBot="1">
      <c r="A66" s="521"/>
      <c r="B66" s="4"/>
      <c r="C66" s="524" t="s">
        <v>25</v>
      </c>
      <c r="D66" s="524"/>
      <c r="E66" s="9">
        <f>ESF!E24</f>
        <v>9307494</v>
      </c>
    </row>
    <row r="67" spans="1:5">
      <c r="A67" s="521"/>
      <c r="B67" s="522" t="s">
        <v>27</v>
      </c>
      <c r="C67" s="523" t="s">
        <v>29</v>
      </c>
      <c r="D67" s="523"/>
      <c r="E67" s="8">
        <f>ESF!E29</f>
        <v>0</v>
      </c>
    </row>
    <row r="68" spans="1:5">
      <c r="A68" s="521"/>
      <c r="B68" s="522"/>
      <c r="C68" s="523" t="s">
        <v>31</v>
      </c>
      <c r="D68" s="523"/>
      <c r="E68" s="8">
        <f>ESF!E30</f>
        <v>0</v>
      </c>
    </row>
    <row r="69" spans="1:5">
      <c r="A69" s="521"/>
      <c r="B69" s="522"/>
      <c r="C69" s="523" t="s">
        <v>33</v>
      </c>
      <c r="D69" s="523"/>
      <c r="E69" s="8">
        <f>ESF!E31</f>
        <v>23476039</v>
      </c>
    </row>
    <row r="70" spans="1:5">
      <c r="A70" s="521"/>
      <c r="B70" s="522"/>
      <c r="C70" s="523" t="s">
        <v>35</v>
      </c>
      <c r="D70" s="523"/>
      <c r="E70" s="8">
        <f>ESF!E32</f>
        <v>11286330</v>
      </c>
    </row>
    <row r="71" spans="1:5">
      <c r="A71" s="521"/>
      <c r="B71" s="522"/>
      <c r="C71" s="523" t="s">
        <v>37</v>
      </c>
      <c r="D71" s="523"/>
      <c r="E71" s="8">
        <f>ESF!E33</f>
        <v>9281628</v>
      </c>
    </row>
    <row r="72" spans="1:5">
      <c r="A72" s="521"/>
      <c r="B72" s="522"/>
      <c r="C72" s="523" t="s">
        <v>39</v>
      </c>
      <c r="D72" s="523"/>
      <c r="E72" s="8">
        <f>ESF!E34</f>
        <v>0</v>
      </c>
    </row>
    <row r="73" spans="1:5">
      <c r="A73" s="521"/>
      <c r="B73" s="522"/>
      <c r="C73" s="523" t="s">
        <v>41</v>
      </c>
      <c r="D73" s="523"/>
      <c r="E73" s="8">
        <f>ESF!E35</f>
        <v>0</v>
      </c>
    </row>
    <row r="74" spans="1:5">
      <c r="A74" s="521"/>
      <c r="B74" s="522"/>
      <c r="C74" s="523" t="s">
        <v>42</v>
      </c>
      <c r="D74" s="523"/>
      <c r="E74" s="8">
        <f>ESF!E36</f>
        <v>0</v>
      </c>
    </row>
    <row r="75" spans="1:5">
      <c r="A75" s="521"/>
      <c r="B75" s="522"/>
      <c r="C75" s="523" t="s">
        <v>44</v>
      </c>
      <c r="D75" s="523"/>
      <c r="E75" s="8">
        <f>ESF!E37</f>
        <v>0</v>
      </c>
    </row>
    <row r="76" spans="1:5" ht="15.75" thickBot="1">
      <c r="A76" s="521"/>
      <c r="B76" s="4"/>
      <c r="C76" s="524" t="s">
        <v>46</v>
      </c>
      <c r="D76" s="524"/>
      <c r="E76" s="9">
        <f>ESF!E39</f>
        <v>44043997</v>
      </c>
    </row>
    <row r="77" spans="1:5" ht="15.75" thickBot="1">
      <c r="A77" s="521"/>
      <c r="B77" s="2"/>
      <c r="C77" s="524" t="s">
        <v>48</v>
      </c>
      <c r="D77" s="524"/>
      <c r="E77" s="9">
        <f>ESF!E41</f>
        <v>53351491</v>
      </c>
    </row>
    <row r="78" spans="1:5">
      <c r="A78" s="521" t="s">
        <v>70</v>
      </c>
      <c r="B78" s="522" t="s">
        <v>9</v>
      </c>
      <c r="C78" s="523" t="s">
        <v>11</v>
      </c>
      <c r="D78" s="523"/>
      <c r="E78" s="8">
        <f>ESF!J16</f>
        <v>8688948</v>
      </c>
    </row>
    <row r="79" spans="1:5">
      <c r="A79" s="521"/>
      <c r="B79" s="522"/>
      <c r="C79" s="523" t="s">
        <v>13</v>
      </c>
      <c r="D79" s="523"/>
      <c r="E79" s="8">
        <f>ESF!J17</f>
        <v>0</v>
      </c>
    </row>
    <row r="80" spans="1:5">
      <c r="A80" s="521"/>
      <c r="B80" s="522"/>
      <c r="C80" s="523" t="s">
        <v>15</v>
      </c>
      <c r="D80" s="523"/>
      <c r="E80" s="8">
        <f>ESF!J18</f>
        <v>0</v>
      </c>
    </row>
    <row r="81" spans="1:5">
      <c r="A81" s="521"/>
      <c r="B81" s="522"/>
      <c r="C81" s="523" t="s">
        <v>17</v>
      </c>
      <c r="D81" s="523"/>
      <c r="E81" s="8">
        <f>ESF!J19</f>
        <v>0</v>
      </c>
    </row>
    <row r="82" spans="1:5">
      <c r="A82" s="521"/>
      <c r="B82" s="522"/>
      <c r="C82" s="523" t="s">
        <v>19</v>
      </c>
      <c r="D82" s="523"/>
      <c r="E82" s="8">
        <f>ESF!J20</f>
        <v>0</v>
      </c>
    </row>
    <row r="83" spans="1:5">
      <c r="A83" s="521"/>
      <c r="B83" s="522"/>
      <c r="C83" s="523" t="s">
        <v>21</v>
      </c>
      <c r="D83" s="523"/>
      <c r="E83" s="8">
        <f>ESF!J21</f>
        <v>0</v>
      </c>
    </row>
    <row r="84" spans="1:5">
      <c r="A84" s="521"/>
      <c r="B84" s="522"/>
      <c r="C84" s="523" t="s">
        <v>23</v>
      </c>
      <c r="D84" s="523"/>
      <c r="E84" s="8">
        <f>ESF!J22</f>
        <v>0</v>
      </c>
    </row>
    <row r="85" spans="1:5">
      <c r="A85" s="521"/>
      <c r="B85" s="522"/>
      <c r="C85" s="523" t="s">
        <v>24</v>
      </c>
      <c r="D85" s="523"/>
      <c r="E85" s="8">
        <f>ESF!J23</f>
        <v>0</v>
      </c>
    </row>
    <row r="86" spans="1:5" ht="15.75" thickBot="1">
      <c r="A86" s="521"/>
      <c r="B86" s="4"/>
      <c r="C86" s="524" t="s">
        <v>26</v>
      </c>
      <c r="D86" s="524"/>
      <c r="E86" s="9">
        <f>ESF!J25</f>
        <v>8688948</v>
      </c>
    </row>
    <row r="87" spans="1:5">
      <c r="A87" s="521"/>
      <c r="B87" s="522" t="s">
        <v>28</v>
      </c>
      <c r="C87" s="523" t="s">
        <v>30</v>
      </c>
      <c r="D87" s="523"/>
      <c r="E87" s="8">
        <f>ESF!J29</f>
        <v>0</v>
      </c>
    </row>
    <row r="88" spans="1:5">
      <c r="A88" s="521"/>
      <c r="B88" s="522"/>
      <c r="C88" s="523" t="s">
        <v>32</v>
      </c>
      <c r="D88" s="523"/>
      <c r="E88" s="8">
        <f>ESF!J30</f>
        <v>0</v>
      </c>
    </row>
    <row r="89" spans="1:5">
      <c r="A89" s="521"/>
      <c r="B89" s="522"/>
      <c r="C89" s="523" t="s">
        <v>34</v>
      </c>
      <c r="D89" s="523"/>
      <c r="E89" s="8">
        <f>ESF!J31</f>
        <v>0</v>
      </c>
    </row>
    <row r="90" spans="1:5">
      <c r="A90" s="521"/>
      <c r="B90" s="522"/>
      <c r="C90" s="523" t="s">
        <v>36</v>
      </c>
      <c r="D90" s="523"/>
      <c r="E90" s="8">
        <f>ESF!J32</f>
        <v>0</v>
      </c>
    </row>
    <row r="91" spans="1:5">
      <c r="A91" s="521"/>
      <c r="B91" s="522"/>
      <c r="C91" s="523" t="s">
        <v>38</v>
      </c>
      <c r="D91" s="523"/>
      <c r="E91" s="8">
        <f>ESF!J33</f>
        <v>0</v>
      </c>
    </row>
    <row r="92" spans="1:5">
      <c r="A92" s="521"/>
      <c r="B92" s="522"/>
      <c r="C92" s="523" t="s">
        <v>40</v>
      </c>
      <c r="D92" s="523"/>
      <c r="E92" s="8">
        <f>ESF!J34</f>
        <v>0</v>
      </c>
    </row>
    <row r="93" spans="1:5" ht="15.75" thickBot="1">
      <c r="A93" s="521"/>
      <c r="B93" s="2"/>
      <c r="C93" s="524" t="s">
        <v>43</v>
      </c>
      <c r="D93" s="524"/>
      <c r="E93" s="9">
        <f>ESF!J36</f>
        <v>0</v>
      </c>
    </row>
    <row r="94" spans="1:5" ht="15.75" thickBot="1">
      <c r="A94" s="521"/>
      <c r="B94" s="2"/>
      <c r="C94" s="524" t="s">
        <v>45</v>
      </c>
      <c r="D94" s="524"/>
      <c r="E94" s="9">
        <f>ESF!J38</f>
        <v>8688948</v>
      </c>
    </row>
    <row r="95" spans="1:5">
      <c r="A95" s="3"/>
      <c r="B95" s="522" t="s">
        <v>47</v>
      </c>
      <c r="C95" s="526" t="s">
        <v>49</v>
      </c>
      <c r="D95" s="526"/>
      <c r="E95" s="10">
        <f>ESF!J42</f>
        <v>44043996</v>
      </c>
    </row>
    <row r="96" spans="1:5">
      <c r="A96" s="3"/>
      <c r="B96" s="522"/>
      <c r="C96" s="523" t="s">
        <v>50</v>
      </c>
      <c r="D96" s="523"/>
      <c r="E96" s="8">
        <f>ESF!J44</f>
        <v>44043996</v>
      </c>
    </row>
    <row r="97" spans="1:5">
      <c r="A97" s="3"/>
      <c r="B97" s="522"/>
      <c r="C97" s="523" t="s">
        <v>51</v>
      </c>
      <c r="D97" s="523"/>
      <c r="E97" s="8">
        <f>ESF!J45</f>
        <v>0</v>
      </c>
    </row>
    <row r="98" spans="1:5">
      <c r="A98" s="3"/>
      <c r="B98" s="522"/>
      <c r="C98" s="523" t="s">
        <v>52</v>
      </c>
      <c r="D98" s="523"/>
      <c r="E98" s="8">
        <f>ESF!J46</f>
        <v>0</v>
      </c>
    </row>
    <row r="99" spans="1:5">
      <c r="A99" s="3"/>
      <c r="B99" s="522"/>
      <c r="C99" s="526" t="s">
        <v>53</v>
      </c>
      <c r="D99" s="526"/>
      <c r="E99" s="10">
        <f>ESF!J48</f>
        <v>618547</v>
      </c>
    </row>
    <row r="100" spans="1:5">
      <c r="A100" s="3"/>
      <c r="B100" s="522"/>
      <c r="C100" s="523" t="s">
        <v>54</v>
      </c>
      <c r="D100" s="523"/>
      <c r="E100" s="8">
        <f>ESF!J50</f>
        <v>513651</v>
      </c>
    </row>
    <row r="101" spans="1:5">
      <c r="A101" s="3"/>
      <c r="B101" s="522"/>
      <c r="C101" s="523" t="s">
        <v>55</v>
      </c>
      <c r="D101" s="523"/>
      <c r="E101" s="8">
        <f>ESF!J51</f>
        <v>104896</v>
      </c>
    </row>
    <row r="102" spans="1:5">
      <c r="A102" s="3"/>
      <c r="B102" s="522"/>
      <c r="C102" s="523" t="s">
        <v>56</v>
      </c>
      <c r="D102" s="523"/>
      <c r="E102" s="8">
        <f>ESF!J52</f>
        <v>0</v>
      </c>
    </row>
    <row r="103" spans="1:5">
      <c r="A103" s="3"/>
      <c r="B103" s="522"/>
      <c r="C103" s="523" t="s">
        <v>57</v>
      </c>
      <c r="D103" s="523"/>
      <c r="E103" s="8">
        <f>ESF!J53</f>
        <v>0</v>
      </c>
    </row>
    <row r="104" spans="1:5">
      <c r="A104" s="3"/>
      <c r="B104" s="522"/>
      <c r="C104" s="523" t="s">
        <v>58</v>
      </c>
      <c r="D104" s="523"/>
      <c r="E104" s="8">
        <f>ESF!J54</f>
        <v>0</v>
      </c>
    </row>
    <row r="105" spans="1:5">
      <c r="A105" s="3"/>
      <c r="B105" s="522"/>
      <c r="C105" s="526" t="s">
        <v>59</v>
      </c>
      <c r="D105" s="526"/>
      <c r="E105" s="10">
        <f>ESF!J56</f>
        <v>0</v>
      </c>
    </row>
    <row r="106" spans="1:5">
      <c r="A106" s="3"/>
      <c r="B106" s="522"/>
      <c r="C106" s="523" t="s">
        <v>60</v>
      </c>
      <c r="D106" s="523"/>
      <c r="E106" s="8">
        <f>ESF!J58</f>
        <v>0</v>
      </c>
    </row>
    <row r="107" spans="1:5">
      <c r="A107" s="3"/>
      <c r="B107" s="522"/>
      <c r="C107" s="523" t="s">
        <v>61</v>
      </c>
      <c r="D107" s="523"/>
      <c r="E107" s="8">
        <f>ESF!J59</f>
        <v>0</v>
      </c>
    </row>
    <row r="108" spans="1:5" ht="15.75" thickBot="1">
      <c r="A108" s="3"/>
      <c r="B108" s="522"/>
      <c r="C108" s="524" t="s">
        <v>62</v>
      </c>
      <c r="D108" s="524"/>
      <c r="E108" s="9">
        <f>ESF!J61</f>
        <v>44662543</v>
      </c>
    </row>
    <row r="109" spans="1:5" ht="15.75" thickBot="1">
      <c r="A109" s="3"/>
      <c r="B109" s="2"/>
      <c r="C109" s="524" t="s">
        <v>63</v>
      </c>
      <c r="D109" s="524"/>
      <c r="E109" s="9">
        <f>ESF!J63</f>
        <v>53351491</v>
      </c>
    </row>
    <row r="110" spans="1:5">
      <c r="A110" s="3"/>
      <c r="B110" s="2"/>
      <c r="C110" s="531" t="s">
        <v>75</v>
      </c>
      <c r="D110" s="5" t="s">
        <v>64</v>
      </c>
      <c r="E110" s="10" t="str">
        <f>ESF!C71</f>
        <v>Lic. Alfredo García Reynoso</v>
      </c>
    </row>
    <row r="111" spans="1:5">
      <c r="A111" s="3"/>
      <c r="B111" s="2"/>
      <c r="C111" s="532"/>
      <c r="D111" s="5" t="s">
        <v>65</v>
      </c>
      <c r="E111" s="10" t="str">
        <f>ESF!C72</f>
        <v>Director General del Instituto de Servicios Registrales y Catastrales del Estado de Morelos</v>
      </c>
    </row>
    <row r="112" spans="1:5">
      <c r="A112" s="3"/>
      <c r="B112" s="2"/>
      <c r="C112" s="532" t="s">
        <v>74</v>
      </c>
      <c r="D112" s="5" t="s">
        <v>64</v>
      </c>
      <c r="E112" s="10" t="str">
        <f>ESF!G71</f>
        <v>C.P. Cecilia Lucio Escobedo</v>
      </c>
    </row>
    <row r="113" spans="1:5">
      <c r="A113" s="3"/>
      <c r="B113" s="2"/>
      <c r="C113" s="532"/>
      <c r="D113" s="5" t="s">
        <v>65</v>
      </c>
      <c r="E113" s="10" t="str">
        <f>ESF!G72</f>
        <v>Subdirectora Financiera del Instituto de Servicios Registrales y Catastrales del Estado de Morelos</v>
      </c>
    </row>
    <row r="114" spans="1:5">
      <c r="A114" s="530" t="s">
        <v>2</v>
      </c>
      <c r="B114" s="530"/>
      <c r="C114" s="530"/>
      <c r="D114" s="530"/>
      <c r="E114" s="13" t="e">
        <f>ECSF!#REF!</f>
        <v>#REF!</v>
      </c>
    </row>
    <row r="115" spans="1:5" ht="68.25">
      <c r="A115" s="530" t="s">
        <v>4</v>
      </c>
      <c r="B115" s="530"/>
      <c r="C115" s="530"/>
      <c r="D115" s="530"/>
      <c r="E115" s="13" t="str">
        <f>ECSF!C5</f>
        <v xml:space="preserve"> Instituto de Servicios Registrales y Catastrales del Estado de Morelos</v>
      </c>
    </row>
    <row r="116" spans="1:5">
      <c r="A116" s="530" t="s">
        <v>3</v>
      </c>
      <c r="B116" s="530"/>
      <c r="C116" s="530"/>
      <c r="D116" s="530"/>
      <c r="E116" s="14"/>
    </row>
    <row r="117" spans="1:5">
      <c r="A117" s="530" t="s">
        <v>73</v>
      </c>
      <c r="B117" s="530"/>
      <c r="C117" s="530"/>
      <c r="D117" s="530"/>
      <c r="E117" t="s">
        <v>72</v>
      </c>
    </row>
    <row r="118" spans="1:5">
      <c r="B118" s="527" t="s">
        <v>67</v>
      </c>
      <c r="C118" s="526" t="s">
        <v>6</v>
      </c>
      <c r="D118" s="526"/>
      <c r="E118" s="11">
        <f>ECSF!D12</f>
        <v>5475751</v>
      </c>
    </row>
    <row r="119" spans="1:5">
      <c r="B119" s="527"/>
      <c r="C119" s="526" t="s">
        <v>8</v>
      </c>
      <c r="D119" s="526"/>
      <c r="E119" s="11">
        <f>ECSF!D14</f>
        <v>5475751</v>
      </c>
    </row>
    <row r="120" spans="1:5">
      <c r="B120" s="527"/>
      <c r="C120" s="523" t="s">
        <v>10</v>
      </c>
      <c r="D120" s="523"/>
      <c r="E120" s="12">
        <f>ECSF!D16</f>
        <v>2108828</v>
      </c>
    </row>
    <row r="121" spans="1:5">
      <c r="B121" s="527"/>
      <c r="C121" s="523" t="s">
        <v>12</v>
      </c>
      <c r="D121" s="523"/>
      <c r="E121" s="12">
        <f>ECSF!D17</f>
        <v>3366923</v>
      </c>
    </row>
    <row r="122" spans="1:5">
      <c r="B122" s="527"/>
      <c r="C122" s="523" t="s">
        <v>14</v>
      </c>
      <c r="D122" s="523"/>
      <c r="E122" s="12">
        <f>ECSF!D18</f>
        <v>0</v>
      </c>
    </row>
    <row r="123" spans="1:5">
      <c r="B123" s="527"/>
      <c r="C123" s="523" t="s">
        <v>16</v>
      </c>
      <c r="D123" s="523"/>
      <c r="E123" s="12">
        <f>ECSF!D19</f>
        <v>0</v>
      </c>
    </row>
    <row r="124" spans="1:5">
      <c r="B124" s="527"/>
      <c r="C124" s="523" t="s">
        <v>18</v>
      </c>
      <c r="D124" s="523"/>
      <c r="E124" s="12">
        <f>ECSF!D20</f>
        <v>0</v>
      </c>
    </row>
    <row r="125" spans="1:5">
      <c r="B125" s="527"/>
      <c r="C125" s="523" t="s">
        <v>20</v>
      </c>
      <c r="D125" s="523"/>
      <c r="E125" s="12">
        <f>ECSF!D21</f>
        <v>0</v>
      </c>
    </row>
    <row r="126" spans="1:5">
      <c r="B126" s="527"/>
      <c r="C126" s="523" t="s">
        <v>22</v>
      </c>
      <c r="D126" s="523"/>
      <c r="E126" s="12">
        <f>ECSF!D22</f>
        <v>0</v>
      </c>
    </row>
    <row r="127" spans="1:5">
      <c r="B127" s="527"/>
      <c r="C127" s="526" t="s">
        <v>27</v>
      </c>
      <c r="D127" s="526"/>
      <c r="E127" s="11">
        <f>ECSF!D24</f>
        <v>0</v>
      </c>
    </row>
    <row r="128" spans="1:5">
      <c r="B128" s="527"/>
      <c r="C128" s="523" t="s">
        <v>29</v>
      </c>
      <c r="D128" s="523"/>
      <c r="E128" s="12">
        <f>ECSF!D26</f>
        <v>0</v>
      </c>
    </row>
    <row r="129" spans="2:5">
      <c r="B129" s="527"/>
      <c r="C129" s="523" t="s">
        <v>31</v>
      </c>
      <c r="D129" s="523"/>
      <c r="E129" s="12">
        <f>ECSF!D27</f>
        <v>0</v>
      </c>
    </row>
    <row r="130" spans="2:5">
      <c r="B130" s="527"/>
      <c r="C130" s="523" t="s">
        <v>33</v>
      </c>
      <c r="D130" s="523"/>
      <c r="E130" s="12">
        <f>ECSF!D28</f>
        <v>0</v>
      </c>
    </row>
    <row r="131" spans="2:5">
      <c r="B131" s="527"/>
      <c r="C131" s="523" t="s">
        <v>35</v>
      </c>
      <c r="D131" s="523"/>
      <c r="E131" s="12">
        <f>ECSF!D29</f>
        <v>0</v>
      </c>
    </row>
    <row r="132" spans="2:5">
      <c r="B132" s="527"/>
      <c r="C132" s="523" t="s">
        <v>37</v>
      </c>
      <c r="D132" s="523"/>
      <c r="E132" s="12">
        <f>ECSF!D30</f>
        <v>0</v>
      </c>
    </row>
    <row r="133" spans="2:5">
      <c r="B133" s="527"/>
      <c r="C133" s="523" t="s">
        <v>39</v>
      </c>
      <c r="D133" s="523"/>
      <c r="E133" s="12">
        <f>ECSF!D31</f>
        <v>0</v>
      </c>
    </row>
    <row r="134" spans="2:5">
      <c r="B134" s="527"/>
      <c r="C134" s="523" t="s">
        <v>41</v>
      </c>
      <c r="D134" s="523"/>
      <c r="E134" s="12">
        <f>ECSF!D32</f>
        <v>0</v>
      </c>
    </row>
    <row r="135" spans="2:5">
      <c r="B135" s="527"/>
      <c r="C135" s="523" t="s">
        <v>42</v>
      </c>
      <c r="D135" s="523"/>
      <c r="E135" s="12">
        <f>ECSF!D33</f>
        <v>0</v>
      </c>
    </row>
    <row r="136" spans="2:5">
      <c r="B136" s="527"/>
      <c r="C136" s="523" t="s">
        <v>44</v>
      </c>
      <c r="D136" s="523"/>
      <c r="E136" s="12">
        <f>ECSF!D34</f>
        <v>0</v>
      </c>
    </row>
    <row r="137" spans="2:5">
      <c r="B137" s="527"/>
      <c r="C137" s="526" t="s">
        <v>7</v>
      </c>
      <c r="D137" s="526"/>
      <c r="E137" s="11">
        <f>ECSF!I12</f>
        <v>0</v>
      </c>
    </row>
    <row r="138" spans="2:5">
      <c r="B138" s="527"/>
      <c r="C138" s="526" t="s">
        <v>9</v>
      </c>
      <c r="D138" s="526"/>
      <c r="E138" s="11">
        <f>ECSF!I14</f>
        <v>0</v>
      </c>
    </row>
    <row r="139" spans="2:5">
      <c r="B139" s="527"/>
      <c r="C139" s="523" t="s">
        <v>11</v>
      </c>
      <c r="D139" s="523"/>
      <c r="E139" s="12">
        <f>ECSF!I16</f>
        <v>0</v>
      </c>
    </row>
    <row r="140" spans="2:5">
      <c r="B140" s="527"/>
      <c r="C140" s="523" t="s">
        <v>13</v>
      </c>
      <c r="D140" s="523"/>
      <c r="E140" s="12">
        <f>ECSF!I17</f>
        <v>0</v>
      </c>
    </row>
    <row r="141" spans="2:5">
      <c r="B141" s="527"/>
      <c r="C141" s="523" t="s">
        <v>15</v>
      </c>
      <c r="D141" s="523"/>
      <c r="E141" s="12">
        <f>ECSF!I18</f>
        <v>0</v>
      </c>
    </row>
    <row r="142" spans="2:5">
      <c r="B142" s="527"/>
      <c r="C142" s="523" t="s">
        <v>17</v>
      </c>
      <c r="D142" s="523"/>
      <c r="E142" s="12">
        <f>ECSF!I19</f>
        <v>0</v>
      </c>
    </row>
    <row r="143" spans="2:5">
      <c r="B143" s="527"/>
      <c r="C143" s="523" t="s">
        <v>19</v>
      </c>
      <c r="D143" s="523"/>
      <c r="E143" s="12">
        <f>ECSF!I20</f>
        <v>0</v>
      </c>
    </row>
    <row r="144" spans="2:5">
      <c r="B144" s="527"/>
      <c r="C144" s="523" t="s">
        <v>21</v>
      </c>
      <c r="D144" s="523"/>
      <c r="E144" s="12">
        <f>ECSF!I21</f>
        <v>0</v>
      </c>
    </row>
    <row r="145" spans="2:5">
      <c r="B145" s="527"/>
      <c r="C145" s="523" t="s">
        <v>23</v>
      </c>
      <c r="D145" s="523"/>
      <c r="E145" s="12">
        <f>ECSF!I22</f>
        <v>0</v>
      </c>
    </row>
    <row r="146" spans="2:5">
      <c r="B146" s="527"/>
      <c r="C146" s="523" t="s">
        <v>24</v>
      </c>
      <c r="D146" s="523"/>
      <c r="E146" s="12">
        <f>ECSF!I23</f>
        <v>0</v>
      </c>
    </row>
    <row r="147" spans="2:5">
      <c r="B147" s="527"/>
      <c r="C147" s="529" t="s">
        <v>28</v>
      </c>
      <c r="D147" s="529"/>
      <c r="E147" s="11">
        <f>ECSF!I25</f>
        <v>0</v>
      </c>
    </row>
    <row r="148" spans="2:5">
      <c r="B148" s="527"/>
      <c r="C148" s="523" t="s">
        <v>30</v>
      </c>
      <c r="D148" s="523"/>
      <c r="E148" s="12">
        <f>ECSF!I27</f>
        <v>0</v>
      </c>
    </row>
    <row r="149" spans="2:5">
      <c r="B149" s="527"/>
      <c r="C149" s="523" t="s">
        <v>32</v>
      </c>
      <c r="D149" s="523"/>
      <c r="E149" s="12">
        <f>ECSF!I28</f>
        <v>0</v>
      </c>
    </row>
    <row r="150" spans="2:5">
      <c r="B150" s="527"/>
      <c r="C150" s="523" t="s">
        <v>34</v>
      </c>
      <c r="D150" s="523"/>
      <c r="E150" s="12">
        <f>ECSF!I29</f>
        <v>0</v>
      </c>
    </row>
    <row r="151" spans="2:5">
      <c r="B151" s="527"/>
      <c r="C151" s="523" t="s">
        <v>36</v>
      </c>
      <c r="D151" s="523"/>
      <c r="E151" s="12">
        <f>ECSF!I30</f>
        <v>0</v>
      </c>
    </row>
    <row r="152" spans="2:5">
      <c r="B152" s="527"/>
      <c r="C152" s="523" t="s">
        <v>38</v>
      </c>
      <c r="D152" s="523"/>
      <c r="E152" s="12">
        <f>ECSF!I31</f>
        <v>0</v>
      </c>
    </row>
    <row r="153" spans="2:5">
      <c r="B153" s="527"/>
      <c r="C153" s="523" t="s">
        <v>40</v>
      </c>
      <c r="D153" s="523"/>
      <c r="E153" s="12">
        <f>ECSF!I32</f>
        <v>0</v>
      </c>
    </row>
    <row r="154" spans="2:5">
      <c r="B154" s="527"/>
      <c r="C154" s="526" t="s">
        <v>47</v>
      </c>
      <c r="D154" s="526"/>
      <c r="E154" s="11">
        <f>ECSF!I34</f>
        <v>2484768</v>
      </c>
    </row>
    <row r="155" spans="2:5">
      <c r="B155" s="527"/>
      <c r="C155" s="526" t="s">
        <v>49</v>
      </c>
      <c r="D155" s="526"/>
      <c r="E155" s="11">
        <f>ECSF!I36</f>
        <v>1970538</v>
      </c>
    </row>
    <row r="156" spans="2:5">
      <c r="B156" s="527"/>
      <c r="C156" s="523" t="s">
        <v>50</v>
      </c>
      <c r="D156" s="523"/>
      <c r="E156" s="12">
        <f>ECSF!I38</f>
        <v>1970538</v>
      </c>
    </row>
    <row r="157" spans="2:5">
      <c r="B157" s="527"/>
      <c r="C157" s="523" t="s">
        <v>51</v>
      </c>
      <c r="D157" s="523"/>
      <c r="E157" s="12">
        <f>ECSF!I39</f>
        <v>0</v>
      </c>
    </row>
    <row r="158" spans="2:5">
      <c r="B158" s="527"/>
      <c r="C158" s="523" t="s">
        <v>52</v>
      </c>
      <c r="D158" s="523"/>
      <c r="E158" s="12">
        <f>ECSF!I40</f>
        <v>0</v>
      </c>
    </row>
    <row r="159" spans="2:5">
      <c r="B159" s="527"/>
      <c r="C159" s="526" t="s">
        <v>53</v>
      </c>
      <c r="D159" s="526"/>
      <c r="E159" s="11">
        <f>ECSF!I42</f>
        <v>514230</v>
      </c>
    </row>
    <row r="160" spans="2:5">
      <c r="B160" s="527"/>
      <c r="C160" s="523" t="s">
        <v>54</v>
      </c>
      <c r="D160" s="523"/>
      <c r="E160" s="12">
        <f>ECSF!I44</f>
        <v>0</v>
      </c>
    </row>
    <row r="161" spans="2:5">
      <c r="B161" s="527"/>
      <c r="C161" s="523" t="s">
        <v>55</v>
      </c>
      <c r="D161" s="523"/>
      <c r="E161" s="12">
        <f>ECSF!I45</f>
        <v>514230</v>
      </c>
    </row>
    <row r="162" spans="2:5">
      <c r="B162" s="527"/>
      <c r="C162" s="523" t="s">
        <v>56</v>
      </c>
      <c r="D162" s="523"/>
      <c r="E162" s="12">
        <f>ECSF!I46</f>
        <v>0</v>
      </c>
    </row>
    <row r="163" spans="2:5">
      <c r="B163" s="527"/>
      <c r="C163" s="523" t="s">
        <v>57</v>
      </c>
      <c r="D163" s="523"/>
      <c r="E163" s="12">
        <f>ECSF!I47</f>
        <v>0</v>
      </c>
    </row>
    <row r="164" spans="2:5">
      <c r="B164" s="527"/>
      <c r="C164" s="523" t="s">
        <v>58</v>
      </c>
      <c r="D164" s="523"/>
      <c r="E164" s="12">
        <f>ECSF!I48</f>
        <v>0</v>
      </c>
    </row>
    <row r="165" spans="2:5">
      <c r="B165" s="527"/>
      <c r="C165" s="526" t="s">
        <v>59</v>
      </c>
      <c r="D165" s="526"/>
      <c r="E165" s="11">
        <f>ECSF!I50</f>
        <v>0</v>
      </c>
    </row>
    <row r="166" spans="2:5">
      <c r="B166" s="527"/>
      <c r="C166" s="523" t="s">
        <v>60</v>
      </c>
      <c r="D166" s="523"/>
      <c r="E166" s="12">
        <f>ECSF!I52</f>
        <v>0</v>
      </c>
    </row>
    <row r="167" spans="2:5" ht="15" customHeight="1" thickBot="1">
      <c r="B167" s="528"/>
      <c r="C167" s="523" t="s">
        <v>61</v>
      </c>
      <c r="D167" s="523"/>
      <c r="E167" s="12">
        <f>ECSF!I53</f>
        <v>0</v>
      </c>
    </row>
    <row r="168" spans="2:5">
      <c r="B168" s="527" t="s">
        <v>68</v>
      </c>
      <c r="C168" s="526" t="s">
        <v>6</v>
      </c>
      <c r="D168" s="526"/>
      <c r="E168" s="11">
        <f>ECSF!E12</f>
        <v>1970538</v>
      </c>
    </row>
    <row r="169" spans="2:5" ht="15" customHeight="1">
      <c r="B169" s="527"/>
      <c r="C169" s="526" t="s">
        <v>8</v>
      </c>
      <c r="D169" s="526"/>
      <c r="E169" s="11">
        <f>ECSF!E14</f>
        <v>0</v>
      </c>
    </row>
    <row r="170" spans="2:5" ht="15" customHeight="1">
      <c r="B170" s="527"/>
      <c r="C170" s="523" t="s">
        <v>10</v>
      </c>
      <c r="D170" s="523"/>
      <c r="E170" s="12">
        <f>ECSF!E16</f>
        <v>0</v>
      </c>
    </row>
    <row r="171" spans="2:5" ht="15" customHeight="1">
      <c r="B171" s="527"/>
      <c r="C171" s="523" t="s">
        <v>12</v>
      </c>
      <c r="D171" s="523"/>
      <c r="E171" s="12">
        <f>ECSF!E17</f>
        <v>0</v>
      </c>
    </row>
    <row r="172" spans="2:5">
      <c r="B172" s="527"/>
      <c r="C172" s="523" t="s">
        <v>14</v>
      </c>
      <c r="D172" s="523"/>
      <c r="E172" s="12">
        <f>ECSF!E18</f>
        <v>0</v>
      </c>
    </row>
    <row r="173" spans="2:5">
      <c r="B173" s="527"/>
      <c r="C173" s="523" t="s">
        <v>16</v>
      </c>
      <c r="D173" s="523"/>
      <c r="E173" s="12">
        <f>ECSF!E19</f>
        <v>0</v>
      </c>
    </row>
    <row r="174" spans="2:5" ht="15" customHeight="1">
      <c r="B174" s="527"/>
      <c r="C174" s="523" t="s">
        <v>18</v>
      </c>
      <c r="D174" s="523"/>
      <c r="E174" s="12">
        <f>ECSF!E20</f>
        <v>0</v>
      </c>
    </row>
    <row r="175" spans="2:5" ht="15" customHeight="1">
      <c r="B175" s="527"/>
      <c r="C175" s="523" t="s">
        <v>20</v>
      </c>
      <c r="D175" s="523"/>
      <c r="E175" s="12">
        <f>ECSF!E21</f>
        <v>0</v>
      </c>
    </row>
    <row r="176" spans="2:5">
      <c r="B176" s="527"/>
      <c r="C176" s="523" t="s">
        <v>22</v>
      </c>
      <c r="D176" s="523"/>
      <c r="E176" s="12">
        <f>ECSF!E22</f>
        <v>0</v>
      </c>
    </row>
    <row r="177" spans="2:5" ht="15" customHeight="1">
      <c r="B177" s="527"/>
      <c r="C177" s="526" t="s">
        <v>27</v>
      </c>
      <c r="D177" s="526"/>
      <c r="E177" s="11">
        <f>ECSF!E24</f>
        <v>1970538</v>
      </c>
    </row>
    <row r="178" spans="2:5">
      <c r="B178" s="527"/>
      <c r="C178" s="523" t="s">
        <v>29</v>
      </c>
      <c r="D178" s="523"/>
      <c r="E178" s="12">
        <f>ECSF!E26</f>
        <v>0</v>
      </c>
    </row>
    <row r="179" spans="2:5" ht="15" customHeight="1">
      <c r="B179" s="527"/>
      <c r="C179" s="523" t="s">
        <v>31</v>
      </c>
      <c r="D179" s="523"/>
      <c r="E179" s="12">
        <f>ECSF!E27</f>
        <v>0</v>
      </c>
    </row>
    <row r="180" spans="2:5" ht="15" customHeight="1">
      <c r="B180" s="527"/>
      <c r="C180" s="523" t="s">
        <v>33</v>
      </c>
      <c r="D180" s="523"/>
      <c r="E180" s="12">
        <f>ECSF!E28</f>
        <v>0</v>
      </c>
    </row>
    <row r="181" spans="2:5" ht="15" customHeight="1">
      <c r="B181" s="527"/>
      <c r="C181" s="523" t="s">
        <v>35</v>
      </c>
      <c r="D181" s="523"/>
      <c r="E181" s="12">
        <f>ECSF!E29</f>
        <v>34511</v>
      </c>
    </row>
    <row r="182" spans="2:5" ht="15" customHeight="1">
      <c r="B182" s="527"/>
      <c r="C182" s="523" t="s">
        <v>37</v>
      </c>
      <c r="D182" s="523"/>
      <c r="E182" s="12">
        <f>ECSF!E30</f>
        <v>1936027</v>
      </c>
    </row>
    <row r="183" spans="2:5" ht="15" customHeight="1">
      <c r="B183" s="527"/>
      <c r="C183" s="523" t="s">
        <v>39</v>
      </c>
      <c r="D183" s="523"/>
      <c r="E183" s="12">
        <f>ECSF!E31</f>
        <v>0</v>
      </c>
    </row>
    <row r="184" spans="2:5" ht="15" customHeight="1">
      <c r="B184" s="527"/>
      <c r="C184" s="523" t="s">
        <v>41</v>
      </c>
      <c r="D184" s="523"/>
      <c r="E184" s="12">
        <f>ECSF!E32</f>
        <v>0</v>
      </c>
    </row>
    <row r="185" spans="2:5" ht="15" customHeight="1">
      <c r="B185" s="527"/>
      <c r="C185" s="523" t="s">
        <v>42</v>
      </c>
      <c r="D185" s="523"/>
      <c r="E185" s="12">
        <f>ECSF!E33</f>
        <v>0</v>
      </c>
    </row>
    <row r="186" spans="2:5" ht="15" customHeight="1">
      <c r="B186" s="527"/>
      <c r="C186" s="523" t="s">
        <v>44</v>
      </c>
      <c r="D186" s="523"/>
      <c r="E186" s="12">
        <f>ECSF!E34</f>
        <v>0</v>
      </c>
    </row>
    <row r="187" spans="2:5" ht="15" customHeight="1">
      <c r="B187" s="527"/>
      <c r="C187" s="526" t="s">
        <v>7</v>
      </c>
      <c r="D187" s="526"/>
      <c r="E187" s="11">
        <f>ECSF!J12</f>
        <v>5304413</v>
      </c>
    </row>
    <row r="188" spans="2:5">
      <c r="B188" s="527"/>
      <c r="C188" s="526" t="s">
        <v>9</v>
      </c>
      <c r="D188" s="526"/>
      <c r="E188" s="11">
        <f>ECSF!J14</f>
        <v>5304413</v>
      </c>
    </row>
    <row r="189" spans="2:5">
      <c r="B189" s="527"/>
      <c r="C189" s="523" t="s">
        <v>11</v>
      </c>
      <c r="D189" s="523"/>
      <c r="E189" s="12">
        <f>ECSF!J16</f>
        <v>5304413</v>
      </c>
    </row>
    <row r="190" spans="2:5">
      <c r="B190" s="527"/>
      <c r="C190" s="523" t="s">
        <v>13</v>
      </c>
      <c r="D190" s="523"/>
      <c r="E190" s="12">
        <f>ECSF!J17</f>
        <v>0</v>
      </c>
    </row>
    <row r="191" spans="2:5" ht="15" customHeight="1">
      <c r="B191" s="527"/>
      <c r="C191" s="523" t="s">
        <v>15</v>
      </c>
      <c r="D191" s="523"/>
      <c r="E191" s="12">
        <f>ECSF!J18</f>
        <v>0</v>
      </c>
    </row>
    <row r="192" spans="2:5">
      <c r="B192" s="527"/>
      <c r="C192" s="523" t="s">
        <v>17</v>
      </c>
      <c r="D192" s="523"/>
      <c r="E192" s="12">
        <f>ECSF!J19</f>
        <v>0</v>
      </c>
    </row>
    <row r="193" spans="2:5" ht="15" customHeight="1">
      <c r="B193" s="527"/>
      <c r="C193" s="523" t="s">
        <v>19</v>
      </c>
      <c r="D193" s="523"/>
      <c r="E193" s="12">
        <f>ECSF!J20</f>
        <v>0</v>
      </c>
    </row>
    <row r="194" spans="2:5" ht="15" customHeight="1">
      <c r="B194" s="527"/>
      <c r="C194" s="523" t="s">
        <v>21</v>
      </c>
      <c r="D194" s="523"/>
      <c r="E194" s="12">
        <f>ECSF!J21</f>
        <v>0</v>
      </c>
    </row>
    <row r="195" spans="2:5" ht="15" customHeight="1">
      <c r="B195" s="527"/>
      <c r="C195" s="523" t="s">
        <v>23</v>
      </c>
      <c r="D195" s="523"/>
      <c r="E195" s="12">
        <f>ECSF!J22</f>
        <v>0</v>
      </c>
    </row>
    <row r="196" spans="2:5" ht="15" customHeight="1">
      <c r="B196" s="527"/>
      <c r="C196" s="523" t="s">
        <v>24</v>
      </c>
      <c r="D196" s="523"/>
      <c r="E196" s="12">
        <f>ECSF!J23</f>
        <v>0</v>
      </c>
    </row>
    <row r="197" spans="2:5" ht="15" customHeight="1">
      <c r="B197" s="527"/>
      <c r="C197" s="529" t="s">
        <v>28</v>
      </c>
      <c r="D197" s="529"/>
      <c r="E197" s="11">
        <f>ECSF!J25</f>
        <v>0</v>
      </c>
    </row>
    <row r="198" spans="2:5" ht="15" customHeight="1">
      <c r="B198" s="527"/>
      <c r="C198" s="523" t="s">
        <v>30</v>
      </c>
      <c r="D198" s="523"/>
      <c r="E198" s="12">
        <f>ECSF!J27</f>
        <v>0</v>
      </c>
    </row>
    <row r="199" spans="2:5" ht="15" customHeight="1">
      <c r="B199" s="527"/>
      <c r="C199" s="523" t="s">
        <v>32</v>
      </c>
      <c r="D199" s="523"/>
      <c r="E199" s="12">
        <f>ECSF!J28</f>
        <v>0</v>
      </c>
    </row>
    <row r="200" spans="2:5" ht="15" customHeight="1">
      <c r="B200" s="527"/>
      <c r="C200" s="523" t="s">
        <v>34</v>
      </c>
      <c r="D200" s="523"/>
      <c r="E200" s="12">
        <f>ECSF!J29</f>
        <v>0</v>
      </c>
    </row>
    <row r="201" spans="2:5">
      <c r="B201" s="527"/>
      <c r="C201" s="523" t="s">
        <v>36</v>
      </c>
      <c r="D201" s="523"/>
      <c r="E201" s="12">
        <f>ECSF!J30</f>
        <v>0</v>
      </c>
    </row>
    <row r="202" spans="2:5" ht="15" customHeight="1">
      <c r="B202" s="527"/>
      <c r="C202" s="523" t="s">
        <v>38</v>
      </c>
      <c r="D202" s="523"/>
      <c r="E202" s="12">
        <f>ECSF!J31</f>
        <v>0</v>
      </c>
    </row>
    <row r="203" spans="2:5">
      <c r="B203" s="527"/>
      <c r="C203" s="523" t="s">
        <v>40</v>
      </c>
      <c r="D203" s="523"/>
      <c r="E203" s="12">
        <f>ECSF!J32</f>
        <v>0</v>
      </c>
    </row>
    <row r="204" spans="2:5" ht="15" customHeight="1">
      <c r="B204" s="527"/>
      <c r="C204" s="526" t="s">
        <v>47</v>
      </c>
      <c r="D204" s="526"/>
      <c r="E204" s="11">
        <f>ECSF!J34</f>
        <v>685568</v>
      </c>
    </row>
    <row r="205" spans="2:5" ht="15" customHeight="1">
      <c r="B205" s="527"/>
      <c r="C205" s="526" t="s">
        <v>49</v>
      </c>
      <c r="D205" s="526"/>
      <c r="E205" s="11">
        <f>ECSF!J36</f>
        <v>0</v>
      </c>
    </row>
    <row r="206" spans="2:5" ht="15" customHeight="1">
      <c r="B206" s="527"/>
      <c r="C206" s="523" t="s">
        <v>50</v>
      </c>
      <c r="D206" s="523"/>
      <c r="E206" s="12">
        <f>ECSF!J38</f>
        <v>0</v>
      </c>
    </row>
    <row r="207" spans="2:5" ht="15" customHeight="1">
      <c r="B207" s="527"/>
      <c r="C207" s="523" t="s">
        <v>51</v>
      </c>
      <c r="D207" s="523"/>
      <c r="E207" s="12">
        <f>ECSF!J39</f>
        <v>0</v>
      </c>
    </row>
    <row r="208" spans="2:5" ht="15" customHeight="1">
      <c r="B208" s="527"/>
      <c r="C208" s="523" t="s">
        <v>52</v>
      </c>
      <c r="D208" s="523"/>
      <c r="E208" s="12">
        <f>ECSF!J40</f>
        <v>0</v>
      </c>
    </row>
    <row r="209" spans="2:5" ht="15" customHeight="1">
      <c r="B209" s="527"/>
      <c r="C209" s="526" t="s">
        <v>53</v>
      </c>
      <c r="D209" s="526"/>
      <c r="E209" s="11">
        <f>ECSF!J42</f>
        <v>685568</v>
      </c>
    </row>
    <row r="210" spans="2:5">
      <c r="B210" s="527"/>
      <c r="C210" s="523" t="s">
        <v>54</v>
      </c>
      <c r="D210" s="523"/>
      <c r="E210" s="12">
        <f>ECSF!J44</f>
        <v>685568</v>
      </c>
    </row>
    <row r="211" spans="2:5" ht="15" customHeight="1">
      <c r="B211" s="527"/>
      <c r="C211" s="523" t="s">
        <v>55</v>
      </c>
      <c r="D211" s="523"/>
      <c r="E211" s="12">
        <f>ECSF!J45</f>
        <v>0</v>
      </c>
    </row>
    <row r="212" spans="2:5">
      <c r="B212" s="527"/>
      <c r="C212" s="523" t="s">
        <v>56</v>
      </c>
      <c r="D212" s="523"/>
      <c r="E212" s="12">
        <f>ECSF!J46</f>
        <v>0</v>
      </c>
    </row>
    <row r="213" spans="2:5" ht="15" customHeight="1">
      <c r="B213" s="527"/>
      <c r="C213" s="523" t="s">
        <v>57</v>
      </c>
      <c r="D213" s="523"/>
      <c r="E213" s="12">
        <f>ECSF!J47</f>
        <v>0</v>
      </c>
    </row>
    <row r="214" spans="2:5">
      <c r="B214" s="527"/>
      <c r="C214" s="523" t="s">
        <v>58</v>
      </c>
      <c r="D214" s="523"/>
      <c r="E214" s="12">
        <f>ECSF!J48</f>
        <v>0</v>
      </c>
    </row>
    <row r="215" spans="2:5">
      <c r="B215" s="527"/>
      <c r="C215" s="526" t="s">
        <v>59</v>
      </c>
      <c r="D215" s="526"/>
      <c r="E215" s="11">
        <f>ECSF!J50</f>
        <v>0</v>
      </c>
    </row>
    <row r="216" spans="2:5">
      <c r="B216" s="527"/>
      <c r="C216" s="523" t="s">
        <v>60</v>
      </c>
      <c r="D216" s="523"/>
      <c r="E216" s="12">
        <f>ECSF!J52</f>
        <v>0</v>
      </c>
    </row>
    <row r="217" spans="2:5" ht="15.75" thickBot="1">
      <c r="B217" s="528"/>
      <c r="C217" s="523" t="s">
        <v>61</v>
      </c>
      <c r="D217" s="523"/>
      <c r="E217" s="12">
        <f>ECSF!J53</f>
        <v>0</v>
      </c>
    </row>
    <row r="218" spans="2:5">
      <c r="C218" s="531" t="s">
        <v>75</v>
      </c>
      <c r="D218" s="5" t="s">
        <v>64</v>
      </c>
      <c r="E218" s="15" t="str">
        <f>ECSF!C60</f>
        <v>Lic. Alfredo García Reynoso</v>
      </c>
    </row>
    <row r="219" spans="2:5">
      <c r="C219" s="532"/>
      <c r="D219" s="5" t="s">
        <v>65</v>
      </c>
      <c r="E219" s="15" t="str">
        <f>ECSF!C61</f>
        <v>Director General del Instituto de Servicios Registrales y Catastrales del Estado de Morelos</v>
      </c>
    </row>
    <row r="220" spans="2:5">
      <c r="C220" s="532" t="s">
        <v>74</v>
      </c>
      <c r="D220" s="5" t="s">
        <v>64</v>
      </c>
      <c r="E220" s="15" t="str">
        <f>ECSF!G60</f>
        <v>C.P. Cecilia Lucio Escobedo</v>
      </c>
    </row>
    <row r="221" spans="2:5">
      <c r="C221" s="532"/>
      <c r="D221" s="5" t="s">
        <v>65</v>
      </c>
      <c r="E221" s="15" t="str">
        <f>ECSF!G61</f>
        <v>Subdirectora Financiera del Instituto de Servicios Registrales y Catastrales del Estado de Morelos</v>
      </c>
    </row>
  </sheetData>
  <sheetProtection password="C4FF" sheet="1" objects="1" scenarios="1"/>
  <mergeCells count="234">
    <mergeCell ref="C220:C221"/>
    <mergeCell ref="C8:D8"/>
    <mergeCell ref="C27:D27"/>
    <mergeCell ref="C9:D9"/>
    <mergeCell ref="C28:D28"/>
    <mergeCell ref="C10:D10"/>
    <mergeCell ref="C29:D29"/>
    <mergeCell ref="C41:D41"/>
    <mergeCell ref="C42:D42"/>
    <mergeCell ref="C15:D15"/>
    <mergeCell ref="C112:C113"/>
    <mergeCell ref="C45:D45"/>
    <mergeCell ref="C46:D46"/>
    <mergeCell ref="C47:D47"/>
    <mergeCell ref="C48:D48"/>
    <mergeCell ref="C34:D34"/>
    <mergeCell ref="C44:D44"/>
    <mergeCell ref="C37:D37"/>
    <mergeCell ref="C72:D72"/>
    <mergeCell ref="C218:C219"/>
    <mergeCell ref="C38:D38"/>
    <mergeCell ref="C101:D101"/>
    <mergeCell ref="C89:D89"/>
    <mergeCell ref="C90:D90"/>
    <mergeCell ref="C91:D91"/>
    <mergeCell ref="C92:D92"/>
    <mergeCell ref="C95:D95"/>
    <mergeCell ref="C96:D96"/>
    <mergeCell ref="C97:D97"/>
    <mergeCell ref="C98:D98"/>
    <mergeCell ref="C99:D99"/>
    <mergeCell ref="C100:D100"/>
    <mergeCell ref="B67:B75"/>
    <mergeCell ref="C67:D67"/>
    <mergeCell ref="C73:D73"/>
    <mergeCell ref="C68:D68"/>
    <mergeCell ref="C69:D69"/>
    <mergeCell ref="C70:D70"/>
    <mergeCell ref="C71:D71"/>
    <mergeCell ref="C64:D64"/>
    <mergeCell ref="C65:D65"/>
    <mergeCell ref="C35:D35"/>
    <mergeCell ref="C50:D50"/>
    <mergeCell ref="C24:D24"/>
    <mergeCell ref="C25:D25"/>
    <mergeCell ref="C39:D39"/>
    <mergeCell ref="C40:D40"/>
    <mergeCell ref="C66:D66"/>
    <mergeCell ref="C51:D51"/>
    <mergeCell ref="C52:D52"/>
    <mergeCell ref="C53:D53"/>
    <mergeCell ref="C7:D7"/>
    <mergeCell ref="C11:D11"/>
    <mergeCell ref="C63:D63"/>
    <mergeCell ref="C55:D55"/>
    <mergeCell ref="C54:D54"/>
    <mergeCell ref="C12:D12"/>
    <mergeCell ref="C13:D13"/>
    <mergeCell ref="C32:D32"/>
    <mergeCell ref="C33:D33"/>
    <mergeCell ref="C26:D26"/>
    <mergeCell ref="C23:D23"/>
    <mergeCell ref="C43:D43"/>
    <mergeCell ref="C18:D18"/>
    <mergeCell ref="C19:D19"/>
    <mergeCell ref="C20:D20"/>
    <mergeCell ref="C21:D21"/>
    <mergeCell ref="C22:D22"/>
    <mergeCell ref="C56:D56"/>
    <mergeCell ref="C57:D57"/>
    <mergeCell ref="C49:D49"/>
    <mergeCell ref="A117:D117"/>
    <mergeCell ref="B95:B108"/>
    <mergeCell ref="A76:A77"/>
    <mergeCell ref="C76:D76"/>
    <mergeCell ref="C77:D77"/>
    <mergeCell ref="A78:A94"/>
    <mergeCell ref="B78:B85"/>
    <mergeCell ref="C78:D78"/>
    <mergeCell ref="C79:D79"/>
    <mergeCell ref="C80:D80"/>
    <mergeCell ref="B87:B92"/>
    <mergeCell ref="C93:D93"/>
    <mergeCell ref="C94:D94"/>
    <mergeCell ref="C81:D81"/>
    <mergeCell ref="C82:D82"/>
    <mergeCell ref="C83:D83"/>
    <mergeCell ref="C84:D84"/>
    <mergeCell ref="C85:D85"/>
    <mergeCell ref="C86:D86"/>
    <mergeCell ref="C87:D87"/>
    <mergeCell ref="C88:D88"/>
    <mergeCell ref="C110:C111"/>
    <mergeCell ref="A116:D116"/>
    <mergeCell ref="C108:D108"/>
    <mergeCell ref="C166:D166"/>
    <mergeCell ref="C167:D167"/>
    <mergeCell ref="B118:B167"/>
    <mergeCell ref="C153:D153"/>
    <mergeCell ref="C135:D135"/>
    <mergeCell ref="C130:D130"/>
    <mergeCell ref="C131:D131"/>
    <mergeCell ref="C120:D120"/>
    <mergeCell ref="C121:D121"/>
    <mergeCell ref="C122:D122"/>
    <mergeCell ref="C123:D123"/>
    <mergeCell ref="C132:D132"/>
    <mergeCell ref="C133:D133"/>
    <mergeCell ref="C134:D134"/>
    <mergeCell ref="C118:D118"/>
    <mergeCell ref="C119:D119"/>
    <mergeCell ref="C141:D141"/>
    <mergeCell ref="C148:D148"/>
    <mergeCell ref="C149:D149"/>
    <mergeCell ref="C150:D150"/>
    <mergeCell ref="C151:D151"/>
    <mergeCell ref="C152:D152"/>
    <mergeCell ref="C144:D144"/>
    <mergeCell ref="C145:D145"/>
    <mergeCell ref="C146:D146"/>
    <mergeCell ref="C147:D147"/>
    <mergeCell ref="C142:D142"/>
    <mergeCell ref="C143:D143"/>
    <mergeCell ref="C160:D160"/>
    <mergeCell ref="C161:D161"/>
    <mergeCell ref="C162:D162"/>
    <mergeCell ref="C163:D163"/>
    <mergeCell ref="C164:D164"/>
    <mergeCell ref="C165:D165"/>
    <mergeCell ref="A2:D2"/>
    <mergeCell ref="C156:D156"/>
    <mergeCell ref="C157:D157"/>
    <mergeCell ref="C158:D158"/>
    <mergeCell ref="C159:D159"/>
    <mergeCell ref="C154:D154"/>
    <mergeCell ref="C155:D155"/>
    <mergeCell ref="C124:D124"/>
    <mergeCell ref="C125:D125"/>
    <mergeCell ref="C126:D126"/>
    <mergeCell ref="C127:D127"/>
    <mergeCell ref="C128:D128"/>
    <mergeCell ref="C129:D129"/>
    <mergeCell ref="C136:D136"/>
    <mergeCell ref="C137:D137"/>
    <mergeCell ref="C138:D138"/>
    <mergeCell ref="C139:D139"/>
    <mergeCell ref="C140:D140"/>
    <mergeCell ref="A3:D3"/>
    <mergeCell ref="A4:D4"/>
    <mergeCell ref="A5:D5"/>
    <mergeCell ref="A114:D114"/>
    <mergeCell ref="A115:D115"/>
    <mergeCell ref="C168:D168"/>
    <mergeCell ref="C170:D170"/>
    <mergeCell ref="C172:D172"/>
    <mergeCell ref="C173:D173"/>
    <mergeCell ref="C174:D174"/>
    <mergeCell ref="C192:D192"/>
    <mergeCell ref="C194:D194"/>
    <mergeCell ref="C175:D175"/>
    <mergeCell ref="C176:D176"/>
    <mergeCell ref="C177:D177"/>
    <mergeCell ref="C178:D178"/>
    <mergeCell ref="C216:D216"/>
    <mergeCell ref="C202:D202"/>
    <mergeCell ref="C203:D203"/>
    <mergeCell ref="C205:D205"/>
    <mergeCell ref="C207:D207"/>
    <mergeCell ref="C208:D208"/>
    <mergeCell ref="C209:D209"/>
    <mergeCell ref="C213:D213"/>
    <mergeCell ref="C215:D215"/>
    <mergeCell ref="C204:D204"/>
    <mergeCell ref="C206:D206"/>
    <mergeCell ref="C201:D201"/>
    <mergeCell ref="C187:D187"/>
    <mergeCell ref="C188:D188"/>
    <mergeCell ref="C189:D189"/>
    <mergeCell ref="C190:D190"/>
    <mergeCell ref="C212:D212"/>
    <mergeCell ref="C214:D214"/>
    <mergeCell ref="C196:D196"/>
    <mergeCell ref="C197:D197"/>
    <mergeCell ref="C198:D198"/>
    <mergeCell ref="C199:D199"/>
    <mergeCell ref="C200:D200"/>
    <mergeCell ref="C6:D6"/>
    <mergeCell ref="C102:D102"/>
    <mergeCell ref="C103:D103"/>
    <mergeCell ref="C104:D104"/>
    <mergeCell ref="C105:D105"/>
    <mergeCell ref="C106:D106"/>
    <mergeCell ref="C107:D107"/>
    <mergeCell ref="C217:D217"/>
    <mergeCell ref="B168:B217"/>
    <mergeCell ref="C169:D169"/>
    <mergeCell ref="C171:D171"/>
    <mergeCell ref="C179:D179"/>
    <mergeCell ref="C181:D181"/>
    <mergeCell ref="C210:D210"/>
    <mergeCell ref="C211:D211"/>
    <mergeCell ref="C191:D191"/>
    <mergeCell ref="C193:D193"/>
    <mergeCell ref="C180:D180"/>
    <mergeCell ref="C182:D182"/>
    <mergeCell ref="C183:D183"/>
    <mergeCell ref="C184:D184"/>
    <mergeCell ref="C185:D185"/>
    <mergeCell ref="C186:D186"/>
    <mergeCell ref="C195:D195"/>
    <mergeCell ref="A7:A23"/>
    <mergeCell ref="A24:A25"/>
    <mergeCell ref="A59:A75"/>
    <mergeCell ref="B59:B65"/>
    <mergeCell ref="C59:D59"/>
    <mergeCell ref="C60:D60"/>
    <mergeCell ref="C61:D61"/>
    <mergeCell ref="C62:D62"/>
    <mergeCell ref="C109:D109"/>
    <mergeCell ref="C58:D58"/>
    <mergeCell ref="B7:B13"/>
    <mergeCell ref="B15:B23"/>
    <mergeCell ref="A26:A42"/>
    <mergeCell ref="B26:B33"/>
    <mergeCell ref="B35:B40"/>
    <mergeCell ref="B43:B56"/>
    <mergeCell ref="C75:D75"/>
    <mergeCell ref="C74:D74"/>
    <mergeCell ref="C14:D14"/>
    <mergeCell ref="C17:D17"/>
    <mergeCell ref="C16:D16"/>
    <mergeCell ref="C36:D36"/>
    <mergeCell ref="C30:D30"/>
    <mergeCell ref="C31:D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94" zoomScaleNormal="94" workbookViewId="0">
      <selection activeCell="A12" sqref="A12:I15"/>
    </sheetView>
  </sheetViews>
  <sheetFormatPr baseColWidth="10" defaultRowHeight="12"/>
  <cols>
    <col min="1" max="1" width="1.140625" style="20" customWidth="1"/>
    <col min="2" max="2" width="11.7109375" style="20" customWidth="1"/>
    <col min="3" max="3" width="54.42578125" style="20" customWidth="1"/>
    <col min="4" max="4" width="19.140625" style="178" customWidth="1"/>
    <col min="5" max="5" width="19.28515625" style="20" customWidth="1"/>
    <col min="6" max="6" width="19" style="20" customWidth="1"/>
    <col min="7" max="7" width="21.28515625" style="20" customWidth="1"/>
    <col min="8" max="8" width="18.7109375" style="20" customWidth="1"/>
    <col min="9" max="9" width="1.140625" style="20" customWidth="1"/>
    <col min="10" max="16384" width="11.42578125" style="20"/>
  </cols>
  <sheetData>
    <row r="1" spans="1:13" s="19" customFormat="1" ht="6" customHeight="1">
      <c r="B1" s="38"/>
      <c r="C1" s="533"/>
      <c r="D1" s="533"/>
      <c r="E1" s="533"/>
      <c r="F1" s="534"/>
      <c r="G1" s="534"/>
      <c r="H1" s="534"/>
      <c r="I1" s="156"/>
      <c r="J1" s="21"/>
      <c r="K1" s="21"/>
    </row>
    <row r="2" spans="1:13" s="19" customFormat="1" ht="6" customHeight="1">
      <c r="B2" s="38"/>
    </row>
    <row r="3" spans="1:13" s="19" customFormat="1" ht="14.1" customHeight="1">
      <c r="B3" s="89"/>
      <c r="C3" s="510" t="s">
        <v>193</v>
      </c>
      <c r="D3" s="510"/>
      <c r="E3" s="510"/>
      <c r="F3" s="510"/>
      <c r="G3" s="510"/>
      <c r="H3" s="89"/>
      <c r="I3" s="89"/>
      <c r="J3" s="20"/>
      <c r="K3" s="20"/>
    </row>
    <row r="4" spans="1:13" s="19" customFormat="1" ht="14.1" customHeight="1">
      <c r="B4" s="89"/>
      <c r="C4" s="510" t="s">
        <v>147</v>
      </c>
      <c r="D4" s="510"/>
      <c r="E4" s="510"/>
      <c r="F4" s="510"/>
      <c r="G4" s="510"/>
      <c r="H4" s="89"/>
      <c r="I4" s="89"/>
      <c r="J4" s="20"/>
      <c r="K4" s="20"/>
    </row>
    <row r="5" spans="1:13" s="19" customFormat="1" ht="14.1" customHeight="1">
      <c r="B5" s="89"/>
      <c r="C5" s="510" t="s">
        <v>215</v>
      </c>
      <c r="D5" s="510"/>
      <c r="E5" s="510"/>
      <c r="F5" s="510"/>
      <c r="G5" s="510"/>
      <c r="H5" s="89"/>
      <c r="I5" s="89"/>
      <c r="J5" s="20"/>
      <c r="K5" s="20"/>
    </row>
    <row r="6" spans="1:13" s="19" customFormat="1" ht="14.1" customHeight="1">
      <c r="B6" s="89"/>
      <c r="C6" s="510" t="s">
        <v>1</v>
      </c>
      <c r="D6" s="510"/>
      <c r="E6" s="510"/>
      <c r="F6" s="510"/>
      <c r="G6" s="510"/>
      <c r="H6" s="89"/>
      <c r="I6" s="89"/>
      <c r="J6" s="20"/>
      <c r="K6" s="20"/>
    </row>
    <row r="7" spans="1:13" s="19" customFormat="1" ht="20.100000000000001" customHeight="1">
      <c r="A7" s="67"/>
      <c r="B7" s="24" t="s">
        <v>4</v>
      </c>
      <c r="C7" s="519" t="s">
        <v>409</v>
      </c>
      <c r="D7" s="519"/>
      <c r="E7" s="519"/>
      <c r="F7" s="519"/>
      <c r="G7" s="519"/>
      <c r="H7" s="134"/>
      <c r="I7" s="157"/>
      <c r="J7" s="157"/>
      <c r="K7" s="157"/>
      <c r="L7" s="157"/>
      <c r="M7" s="157"/>
    </row>
    <row r="8" spans="1:13" s="19" customFormat="1" ht="6.75" customHeight="1">
      <c r="A8" s="511"/>
      <c r="B8" s="511"/>
      <c r="C8" s="511"/>
      <c r="D8" s="511"/>
      <c r="E8" s="511"/>
      <c r="F8" s="511"/>
      <c r="G8" s="511"/>
      <c r="H8" s="511"/>
      <c r="I8" s="511"/>
    </row>
    <row r="9" spans="1:13" s="19" customFormat="1" ht="3" customHeight="1">
      <c r="A9" s="511"/>
      <c r="B9" s="511"/>
      <c r="C9" s="511"/>
      <c r="D9" s="511"/>
      <c r="E9" s="511"/>
      <c r="F9" s="511"/>
      <c r="G9" s="511"/>
      <c r="H9" s="511"/>
      <c r="I9" s="511"/>
    </row>
    <row r="10" spans="1:13" s="162" customFormat="1" ht="25.5">
      <c r="A10" s="158"/>
      <c r="B10" s="536" t="s">
        <v>76</v>
      </c>
      <c r="C10" s="536"/>
      <c r="D10" s="159" t="s">
        <v>148</v>
      </c>
      <c r="E10" s="159" t="s">
        <v>149</v>
      </c>
      <c r="F10" s="160" t="s">
        <v>150</v>
      </c>
      <c r="G10" s="160" t="s">
        <v>151</v>
      </c>
      <c r="H10" s="160" t="s">
        <v>152</v>
      </c>
      <c r="I10" s="161"/>
    </row>
    <row r="11" spans="1:13" s="162" customFormat="1" ht="12.75">
      <c r="A11" s="163"/>
      <c r="B11" s="537"/>
      <c r="C11" s="537"/>
      <c r="D11" s="164">
        <v>1</v>
      </c>
      <c r="E11" s="164">
        <v>2</v>
      </c>
      <c r="F11" s="165">
        <v>3</v>
      </c>
      <c r="G11" s="165" t="s">
        <v>153</v>
      </c>
      <c r="H11" s="165" t="s">
        <v>154</v>
      </c>
      <c r="I11" s="166"/>
    </row>
    <row r="12" spans="1:13" s="19" customFormat="1" ht="3" customHeight="1">
      <c r="A12" s="538"/>
      <c r="B12" s="511"/>
      <c r="C12" s="511"/>
      <c r="D12" s="511"/>
      <c r="E12" s="511"/>
      <c r="F12" s="511"/>
      <c r="G12" s="511"/>
      <c r="H12" s="511"/>
      <c r="I12" s="539"/>
    </row>
    <row r="13" spans="1:13" s="19" customFormat="1" ht="3" customHeight="1">
      <c r="A13" s="540"/>
      <c r="B13" s="541"/>
      <c r="C13" s="541"/>
      <c r="D13" s="541"/>
      <c r="E13" s="541"/>
      <c r="F13" s="541"/>
      <c r="G13" s="541"/>
      <c r="H13" s="541"/>
      <c r="I13" s="542"/>
      <c r="J13" s="20"/>
      <c r="K13" s="20"/>
    </row>
    <row r="14" spans="1:13" s="19" customFormat="1" ht="12.75">
      <c r="A14" s="78"/>
      <c r="B14" s="543" t="s">
        <v>6</v>
      </c>
      <c r="C14" s="543"/>
      <c r="D14" s="167">
        <f>+D16+D26</f>
        <v>53351491</v>
      </c>
      <c r="E14" s="167">
        <f>+E16+E26</f>
        <v>0</v>
      </c>
      <c r="F14" s="167">
        <f>+F16+F26</f>
        <v>0</v>
      </c>
      <c r="G14" s="167">
        <f t="shared" ref="G14:H14" si="0">+G16+G26</f>
        <v>53351491</v>
      </c>
      <c r="H14" s="167">
        <f t="shared" si="0"/>
        <v>0</v>
      </c>
      <c r="I14" s="168"/>
      <c r="J14" s="20"/>
      <c r="K14" s="20"/>
    </row>
    <row r="15" spans="1:13" s="19" customFormat="1" ht="5.0999999999999996" customHeight="1">
      <c r="A15" s="78"/>
      <c r="B15" s="169"/>
      <c r="C15" s="169"/>
      <c r="D15" s="167"/>
      <c r="E15" s="167"/>
      <c r="F15" s="167"/>
      <c r="G15" s="167"/>
      <c r="H15" s="167"/>
      <c r="I15" s="168"/>
      <c r="J15" s="20"/>
      <c r="K15" s="20"/>
    </row>
    <row r="16" spans="1:13" s="19" customFormat="1" ht="21">
      <c r="A16" s="170"/>
      <c r="B16" s="501" t="s">
        <v>8</v>
      </c>
      <c r="C16" s="501"/>
      <c r="D16" s="171">
        <f>SUM(D18:D24)</f>
        <v>9307494</v>
      </c>
      <c r="E16" s="171">
        <f>SUM(E18:E24)</f>
        <v>0</v>
      </c>
      <c r="F16" s="171">
        <f>SUM(F18:F24)</f>
        <v>0</v>
      </c>
      <c r="G16" s="171">
        <f>D16+E16-F16</f>
        <v>9307494</v>
      </c>
      <c r="H16" s="171">
        <f>G16-D16</f>
        <v>0</v>
      </c>
      <c r="I16" s="172"/>
      <c r="J16" s="20"/>
      <c r="K16" s="256"/>
    </row>
    <row r="17" spans="1:14" s="19" customFormat="1" ht="5.0999999999999996" customHeight="1">
      <c r="A17" s="35"/>
      <c r="B17" s="38"/>
      <c r="C17" s="38"/>
      <c r="D17" s="173"/>
      <c r="E17" s="173"/>
      <c r="F17" s="173"/>
      <c r="G17" s="173"/>
      <c r="H17" s="173"/>
      <c r="I17" s="119"/>
      <c r="J17" s="20"/>
      <c r="K17" s="256"/>
    </row>
    <row r="18" spans="1:14" s="19" customFormat="1" ht="19.5" customHeight="1">
      <c r="A18" s="35"/>
      <c r="B18" s="535" t="s">
        <v>10</v>
      </c>
      <c r="C18" s="535"/>
      <c r="D18" s="120">
        <f>+ESF!E16</f>
        <v>2363287</v>
      </c>
      <c r="E18" s="120">
        <v>0</v>
      </c>
      <c r="F18" s="120">
        <v>0</v>
      </c>
      <c r="G18" s="77">
        <f>+ESF!D16</f>
        <v>254459</v>
      </c>
      <c r="H18" s="77">
        <f>G18-D18</f>
        <v>-2108828</v>
      </c>
      <c r="I18" s="119"/>
      <c r="J18" s="20"/>
      <c r="K18" s="256" t="str">
        <f>IF(G18=ESF!D16," ","Error")</f>
        <v xml:space="preserve"> </v>
      </c>
    </row>
    <row r="19" spans="1:14" s="19" customFormat="1" ht="19.5" customHeight="1">
      <c r="A19" s="35"/>
      <c r="B19" s="535" t="s">
        <v>12</v>
      </c>
      <c r="C19" s="535"/>
      <c r="D19" s="120">
        <f>+ESF!E17</f>
        <v>6939065</v>
      </c>
      <c r="E19" s="120">
        <v>0</v>
      </c>
      <c r="F19" s="120">
        <v>0</v>
      </c>
      <c r="G19" s="77">
        <f>+ESF!D17</f>
        <v>3572142</v>
      </c>
      <c r="H19" s="77">
        <f t="shared" ref="H19:H24" si="1">G19-D19</f>
        <v>-3366923</v>
      </c>
      <c r="I19" s="119"/>
      <c r="J19" s="20"/>
      <c r="K19" s="256" t="str">
        <f>IF(G19=ESF!D17," ","Error")</f>
        <v xml:space="preserve"> </v>
      </c>
    </row>
    <row r="20" spans="1:14" s="19" customFormat="1" ht="19.5" customHeight="1">
      <c r="A20" s="35"/>
      <c r="B20" s="535" t="s">
        <v>14</v>
      </c>
      <c r="C20" s="535"/>
      <c r="D20" s="120">
        <f>+ESF!E18</f>
        <v>0</v>
      </c>
      <c r="E20" s="120">
        <v>0</v>
      </c>
      <c r="F20" s="120">
        <v>0</v>
      </c>
      <c r="G20" s="77">
        <f t="shared" ref="G20:G23" si="2">D20+E20-F20</f>
        <v>0</v>
      </c>
      <c r="H20" s="77">
        <f t="shared" si="1"/>
        <v>0</v>
      </c>
      <c r="I20" s="119"/>
      <c r="J20" s="20"/>
      <c r="K20" s="256" t="str">
        <f>IF(G20=ESF!D18," ","Error")</f>
        <v xml:space="preserve"> </v>
      </c>
    </row>
    <row r="21" spans="1:14" s="19" customFormat="1" ht="19.5" customHeight="1">
      <c r="A21" s="35"/>
      <c r="B21" s="535" t="s">
        <v>16</v>
      </c>
      <c r="C21" s="535"/>
      <c r="D21" s="120">
        <f>+ESF!E19</f>
        <v>0</v>
      </c>
      <c r="E21" s="120">
        <v>0</v>
      </c>
      <c r="F21" s="120">
        <v>0</v>
      </c>
      <c r="G21" s="77">
        <f t="shared" si="2"/>
        <v>0</v>
      </c>
      <c r="H21" s="77">
        <f t="shared" si="1"/>
        <v>0</v>
      </c>
      <c r="I21" s="119"/>
      <c r="J21" s="20"/>
      <c r="K21" s="256" t="str">
        <f>IF(G21=ESF!D19," ","Error")</f>
        <v xml:space="preserve"> </v>
      </c>
      <c r="N21" s="19" t="s">
        <v>135</v>
      </c>
    </row>
    <row r="22" spans="1:14" s="19" customFormat="1" ht="19.5" customHeight="1">
      <c r="A22" s="35"/>
      <c r="B22" s="535" t="s">
        <v>18</v>
      </c>
      <c r="C22" s="535"/>
      <c r="D22" s="120">
        <f>+ESF!E20</f>
        <v>0</v>
      </c>
      <c r="E22" s="120">
        <v>0</v>
      </c>
      <c r="F22" s="120">
        <v>0</v>
      </c>
      <c r="G22" s="77">
        <f t="shared" si="2"/>
        <v>0</v>
      </c>
      <c r="H22" s="77">
        <f t="shared" si="1"/>
        <v>0</v>
      </c>
      <c r="I22" s="119"/>
      <c r="J22" s="20"/>
      <c r="K22" s="256" t="str">
        <f>IF(G22=ESF!D20," ","Error")</f>
        <v xml:space="preserve"> </v>
      </c>
    </row>
    <row r="23" spans="1:14" s="19" customFormat="1" ht="19.5" customHeight="1">
      <c r="A23" s="35"/>
      <c r="B23" s="535" t="s">
        <v>20</v>
      </c>
      <c r="C23" s="535"/>
      <c r="D23" s="120">
        <f>+ESF!E21</f>
        <v>0</v>
      </c>
      <c r="E23" s="120">
        <v>0</v>
      </c>
      <c r="F23" s="120">
        <v>0</v>
      </c>
      <c r="G23" s="77">
        <f t="shared" si="2"/>
        <v>0</v>
      </c>
      <c r="H23" s="77">
        <f t="shared" si="1"/>
        <v>0</v>
      </c>
      <c r="I23" s="119"/>
      <c r="J23" s="20"/>
      <c r="K23" s="256" t="str">
        <f>IF(G23=ESF!D21," ","Error")</f>
        <v xml:space="preserve"> </v>
      </c>
      <c r="L23" s="19" t="s">
        <v>135</v>
      </c>
    </row>
    <row r="24" spans="1:14" ht="19.5" customHeight="1">
      <c r="A24" s="35"/>
      <c r="B24" s="535" t="s">
        <v>22</v>
      </c>
      <c r="C24" s="535"/>
      <c r="D24" s="120">
        <f>+ESF!E22</f>
        <v>5142</v>
      </c>
      <c r="E24" s="120">
        <v>0</v>
      </c>
      <c r="F24" s="120">
        <v>0</v>
      </c>
      <c r="G24" s="77">
        <f>+ESF!D22</f>
        <v>5142</v>
      </c>
      <c r="H24" s="77">
        <f t="shared" si="1"/>
        <v>0</v>
      </c>
      <c r="I24" s="119"/>
      <c r="K24" s="256" t="str">
        <f>IF(G24=ESF!D22," ","Error")</f>
        <v xml:space="preserve"> </v>
      </c>
    </row>
    <row r="25" spans="1:14" ht="21">
      <c r="A25" s="35"/>
      <c r="B25" s="174"/>
      <c r="C25" s="174"/>
      <c r="D25" s="175"/>
      <c r="E25" s="175"/>
      <c r="F25" s="175"/>
      <c r="G25" s="175"/>
      <c r="H25" s="175"/>
      <c r="I25" s="119"/>
      <c r="K25" s="256"/>
    </row>
    <row r="26" spans="1:14" ht="21">
      <c r="A26" s="170"/>
      <c r="B26" s="501" t="s">
        <v>27</v>
      </c>
      <c r="C26" s="501"/>
      <c r="D26" s="171">
        <f>SUM(D28:D36)</f>
        <v>44043997</v>
      </c>
      <c r="E26" s="171">
        <f>SUM(E28:E36)</f>
        <v>0</v>
      </c>
      <c r="F26" s="171">
        <f>SUM(F28:F36)</f>
        <v>0</v>
      </c>
      <c r="G26" s="171">
        <f>D26+E26-F26</f>
        <v>44043997</v>
      </c>
      <c r="H26" s="171">
        <f>G26-D26</f>
        <v>0</v>
      </c>
      <c r="I26" s="172"/>
      <c r="K26" s="256"/>
    </row>
    <row r="27" spans="1:14" ht="5.0999999999999996" customHeight="1">
      <c r="A27" s="35"/>
      <c r="B27" s="38"/>
      <c r="C27" s="174"/>
      <c r="D27" s="173"/>
      <c r="E27" s="173"/>
      <c r="F27" s="173"/>
      <c r="G27" s="173"/>
      <c r="H27" s="173"/>
      <c r="I27" s="119"/>
      <c r="K27" s="256"/>
    </row>
    <row r="28" spans="1:14" ht="19.5" customHeight="1">
      <c r="A28" s="35"/>
      <c r="B28" s="535" t="s">
        <v>29</v>
      </c>
      <c r="C28" s="535"/>
      <c r="D28" s="120">
        <f>+ESF!E29</f>
        <v>0</v>
      </c>
      <c r="E28" s="120">
        <v>0</v>
      </c>
      <c r="F28" s="120">
        <v>0</v>
      </c>
      <c r="G28" s="77">
        <f>D28+E28-F28</f>
        <v>0</v>
      </c>
      <c r="H28" s="77">
        <f>G28-D28</f>
        <v>0</v>
      </c>
      <c r="I28" s="119"/>
      <c r="K28" s="256" t="str">
        <f>IF(G28=ESF!D29," ","error")</f>
        <v xml:space="preserve"> </v>
      </c>
    </row>
    <row r="29" spans="1:14" ht="19.5" customHeight="1">
      <c r="A29" s="35"/>
      <c r="B29" s="535" t="s">
        <v>31</v>
      </c>
      <c r="C29" s="535"/>
      <c r="D29" s="120">
        <f>+ESF!E30</f>
        <v>0</v>
      </c>
      <c r="E29" s="120">
        <v>0</v>
      </c>
      <c r="F29" s="120">
        <v>0</v>
      </c>
      <c r="G29" s="77">
        <f t="shared" ref="G29:G36" si="3">D29+E29-F29</f>
        <v>0</v>
      </c>
      <c r="H29" s="77">
        <f t="shared" ref="H29:H36" si="4">G29-D29</f>
        <v>0</v>
      </c>
      <c r="I29" s="119"/>
      <c r="K29" s="256" t="str">
        <f>IF(G29=ESF!D30," ","error")</f>
        <v xml:space="preserve"> </v>
      </c>
    </row>
    <row r="30" spans="1:14" ht="19.5" customHeight="1">
      <c r="A30" s="35"/>
      <c r="B30" s="535" t="s">
        <v>33</v>
      </c>
      <c r="C30" s="535"/>
      <c r="D30" s="120">
        <f>+ESF!E31</f>
        <v>23476039</v>
      </c>
      <c r="E30" s="120">
        <v>0</v>
      </c>
      <c r="F30" s="120">
        <v>0</v>
      </c>
      <c r="G30" s="77">
        <f>+ESF!D31</f>
        <v>23476039</v>
      </c>
      <c r="H30" s="77">
        <f t="shared" si="4"/>
        <v>0</v>
      </c>
      <c r="I30" s="119"/>
      <c r="K30" s="256" t="str">
        <f>IF(G30=ESF!D31," ","error")</f>
        <v xml:space="preserve"> </v>
      </c>
    </row>
    <row r="31" spans="1:14" ht="19.5" customHeight="1">
      <c r="A31" s="35"/>
      <c r="B31" s="535" t="s">
        <v>155</v>
      </c>
      <c r="C31" s="535"/>
      <c r="D31" s="120">
        <f>+ESF!E32</f>
        <v>11286330</v>
      </c>
      <c r="E31" s="120">
        <v>0</v>
      </c>
      <c r="F31" s="120">
        <v>0</v>
      </c>
      <c r="G31" s="77">
        <f>+ESF!D32</f>
        <v>11320841</v>
      </c>
      <c r="H31" s="77">
        <f t="shared" si="4"/>
        <v>34511</v>
      </c>
      <c r="I31" s="119"/>
      <c r="K31" s="256" t="str">
        <f>IF(G31=ESF!D32," ","error")</f>
        <v xml:space="preserve"> </v>
      </c>
    </row>
    <row r="32" spans="1:14" ht="19.5" customHeight="1">
      <c r="A32" s="35"/>
      <c r="B32" s="535" t="s">
        <v>37</v>
      </c>
      <c r="C32" s="535"/>
      <c r="D32" s="120">
        <f>+ESF!E33</f>
        <v>9281628</v>
      </c>
      <c r="E32" s="120">
        <v>0</v>
      </c>
      <c r="F32" s="120">
        <v>0</v>
      </c>
      <c r="G32" s="77">
        <f>+ESF!D33</f>
        <v>11217655</v>
      </c>
      <c r="H32" s="77">
        <f t="shared" si="4"/>
        <v>1936027</v>
      </c>
      <c r="I32" s="119"/>
      <c r="K32" s="256" t="str">
        <f>IF(G32=ESF!D33," ","error")</f>
        <v xml:space="preserve"> </v>
      </c>
    </row>
    <row r="33" spans="1:17" ht="19.5" customHeight="1">
      <c r="A33" s="35"/>
      <c r="B33" s="535" t="s">
        <v>39</v>
      </c>
      <c r="C33" s="535"/>
      <c r="D33" s="120">
        <f>+ESF!E34</f>
        <v>0</v>
      </c>
      <c r="E33" s="120">
        <v>0</v>
      </c>
      <c r="F33" s="120">
        <v>0</v>
      </c>
      <c r="G33" s="77">
        <f t="shared" si="3"/>
        <v>0</v>
      </c>
      <c r="H33" s="77">
        <f t="shared" si="4"/>
        <v>0</v>
      </c>
      <c r="I33" s="119"/>
      <c r="K33" s="256" t="str">
        <f>IF(G33=ESF!D34," ","error")</f>
        <v xml:space="preserve"> </v>
      </c>
    </row>
    <row r="34" spans="1:17" ht="19.5" customHeight="1">
      <c r="A34" s="35"/>
      <c r="B34" s="535" t="s">
        <v>41</v>
      </c>
      <c r="C34" s="535"/>
      <c r="D34" s="120">
        <f>+ESF!E35</f>
        <v>0</v>
      </c>
      <c r="E34" s="120">
        <v>0</v>
      </c>
      <c r="F34" s="120">
        <v>0</v>
      </c>
      <c r="G34" s="77">
        <f t="shared" si="3"/>
        <v>0</v>
      </c>
      <c r="H34" s="77">
        <f t="shared" si="4"/>
        <v>0</v>
      </c>
      <c r="I34" s="119"/>
      <c r="K34" s="256" t="str">
        <f>IF(G34=ESF!D35," ","error")</f>
        <v xml:space="preserve"> </v>
      </c>
    </row>
    <row r="35" spans="1:17" ht="19.5" customHeight="1">
      <c r="A35" s="35"/>
      <c r="B35" s="535" t="s">
        <v>42</v>
      </c>
      <c r="C35" s="535"/>
      <c r="D35" s="120">
        <f>+ESF!E36</f>
        <v>0</v>
      </c>
      <c r="E35" s="120">
        <v>0</v>
      </c>
      <c r="F35" s="120">
        <v>0</v>
      </c>
      <c r="G35" s="77">
        <f t="shared" si="3"/>
        <v>0</v>
      </c>
      <c r="H35" s="77">
        <f t="shared" si="4"/>
        <v>0</v>
      </c>
      <c r="I35" s="119"/>
      <c r="K35" s="256" t="str">
        <f>IF(G35=ESF!D36," ","error")</f>
        <v xml:space="preserve"> </v>
      </c>
    </row>
    <row r="36" spans="1:17" ht="19.5" customHeight="1">
      <c r="A36" s="35"/>
      <c r="B36" s="535" t="s">
        <v>44</v>
      </c>
      <c r="C36" s="535"/>
      <c r="D36" s="120">
        <f>+ESF!E37</f>
        <v>0</v>
      </c>
      <c r="E36" s="120">
        <v>0</v>
      </c>
      <c r="F36" s="120">
        <v>0</v>
      </c>
      <c r="G36" s="77">
        <f t="shared" si="3"/>
        <v>0</v>
      </c>
      <c r="H36" s="77">
        <f t="shared" si="4"/>
        <v>0</v>
      </c>
      <c r="I36" s="119"/>
      <c r="K36" s="256" t="str">
        <f>IF(G36=ESF!D37," ","error")</f>
        <v xml:space="preserve"> </v>
      </c>
    </row>
    <row r="37" spans="1:17" ht="21">
      <c r="A37" s="35"/>
      <c r="B37" s="174"/>
      <c r="C37" s="174"/>
      <c r="D37" s="175"/>
      <c r="E37" s="173"/>
      <c r="F37" s="173"/>
      <c r="G37" s="173"/>
      <c r="H37" s="173"/>
      <c r="I37" s="119"/>
      <c r="K37" s="256"/>
    </row>
    <row r="38" spans="1:17" ht="6" customHeight="1">
      <c r="A38" s="545"/>
      <c r="B38" s="546"/>
      <c r="C38" s="546"/>
      <c r="D38" s="546"/>
      <c r="E38" s="546"/>
      <c r="F38" s="546"/>
      <c r="G38" s="546"/>
      <c r="H38" s="546"/>
      <c r="I38" s="547"/>
    </row>
    <row r="39" spans="1:17" ht="6" customHeight="1">
      <c r="A39" s="118"/>
      <c r="B39" s="176"/>
      <c r="C39" s="177"/>
      <c r="E39" s="118"/>
      <c r="F39" s="118"/>
      <c r="G39" s="118"/>
      <c r="H39" s="118"/>
      <c r="I39" s="118"/>
    </row>
    <row r="40" spans="1:17" ht="15" customHeight="1">
      <c r="A40" s="19"/>
      <c r="B40" s="499" t="s">
        <v>78</v>
      </c>
      <c r="C40" s="499"/>
      <c r="D40" s="499"/>
      <c r="E40" s="499"/>
      <c r="F40" s="499"/>
      <c r="G40" s="499"/>
      <c r="H40" s="499"/>
      <c r="I40" s="57"/>
      <c r="J40" s="57"/>
      <c r="K40" s="681" t="s">
        <v>475</v>
      </c>
      <c r="L40" s="19"/>
      <c r="M40" s="19"/>
      <c r="N40" s="19"/>
      <c r="O40" s="19"/>
      <c r="P40" s="19"/>
      <c r="Q40" s="19"/>
    </row>
    <row r="41" spans="1:17" ht="9.75" customHeight="1">
      <c r="A41" s="19"/>
      <c r="B41" s="57"/>
      <c r="C41" s="58"/>
      <c r="D41" s="59"/>
      <c r="E41" s="59"/>
      <c r="F41" s="19"/>
      <c r="G41" s="60"/>
      <c r="H41" s="58"/>
      <c r="I41" s="59"/>
      <c r="J41" s="59"/>
      <c r="K41" s="19"/>
      <c r="L41" s="19"/>
      <c r="M41" s="19"/>
      <c r="N41" s="19"/>
      <c r="O41" s="19"/>
      <c r="P41" s="19"/>
      <c r="Q41" s="19"/>
    </row>
    <row r="42" spans="1:17" ht="50.1" customHeight="1">
      <c r="A42" s="19"/>
      <c r="B42" s="548"/>
      <c r="C42" s="548"/>
      <c r="D42" s="59"/>
      <c r="E42" s="399"/>
      <c r="F42" s="401"/>
      <c r="G42" s="401"/>
      <c r="H42" s="401"/>
      <c r="I42" s="59"/>
      <c r="J42" s="59"/>
      <c r="K42" s="19"/>
      <c r="L42" s="19"/>
      <c r="M42" s="19"/>
      <c r="N42" s="19"/>
      <c r="O42" s="19"/>
      <c r="P42" s="19"/>
      <c r="Q42" s="19"/>
    </row>
    <row r="43" spans="1:17" ht="14.1" customHeight="1">
      <c r="A43" s="19"/>
      <c r="B43" s="509" t="s">
        <v>411</v>
      </c>
      <c r="C43" s="509"/>
      <c r="D43" s="21"/>
      <c r="E43" s="399"/>
      <c r="F43" s="544" t="s">
        <v>412</v>
      </c>
      <c r="G43" s="544"/>
      <c r="H43" s="544"/>
      <c r="I43" s="43"/>
      <c r="J43" s="19"/>
      <c r="P43" s="19"/>
      <c r="Q43" s="19"/>
    </row>
    <row r="44" spans="1:17" ht="31.5" customHeight="1">
      <c r="A44" s="19"/>
      <c r="B44" s="504" t="s">
        <v>413</v>
      </c>
      <c r="C44" s="504"/>
      <c r="D44" s="75"/>
      <c r="E44" s="132"/>
      <c r="F44" s="504" t="s">
        <v>414</v>
      </c>
      <c r="G44" s="504"/>
      <c r="H44" s="504"/>
      <c r="I44" s="43"/>
      <c r="J44" s="19"/>
      <c r="P44" s="19"/>
      <c r="Q44" s="19"/>
    </row>
    <row r="45" spans="1:17">
      <c r="B45" s="19"/>
      <c r="C45" s="19"/>
      <c r="D45" s="30"/>
      <c r="E45" s="19"/>
      <c r="F45" s="19"/>
      <c r="G45" s="19"/>
    </row>
    <row r="46" spans="1:17">
      <c r="B46" s="19"/>
      <c r="C46" s="19"/>
      <c r="D46" s="30"/>
      <c r="E46" s="19"/>
      <c r="F46" s="19"/>
      <c r="G46" s="19"/>
    </row>
  </sheetData>
  <sheetProtection formatCells="0" selectLockedCells="1"/>
  <mergeCells count="38">
    <mergeCell ref="F43:H43"/>
    <mergeCell ref="B43:C43"/>
    <mergeCell ref="B44:C44"/>
    <mergeCell ref="B35:C35"/>
    <mergeCell ref="B36:C36"/>
    <mergeCell ref="A38:I38"/>
    <mergeCell ref="B40:H40"/>
    <mergeCell ref="B42:C42"/>
    <mergeCell ref="F44:H44"/>
    <mergeCell ref="B34:C34"/>
    <mergeCell ref="B21:C21"/>
    <mergeCell ref="B22:C22"/>
    <mergeCell ref="B23:C23"/>
    <mergeCell ref="B24:C24"/>
    <mergeCell ref="B26:C26"/>
    <mergeCell ref="B28:C28"/>
    <mergeCell ref="B29:C29"/>
    <mergeCell ref="B30:C30"/>
    <mergeCell ref="B31:C31"/>
    <mergeCell ref="B32:C32"/>
    <mergeCell ref="B33:C33"/>
    <mergeCell ref="B20:C20"/>
    <mergeCell ref="C6:G6"/>
    <mergeCell ref="C7:G7"/>
    <mergeCell ref="A8:I8"/>
    <mergeCell ref="A9:I9"/>
    <mergeCell ref="B10:C11"/>
    <mergeCell ref="A12:I12"/>
    <mergeCell ref="A13:I13"/>
    <mergeCell ref="B14:C14"/>
    <mergeCell ref="B16:C16"/>
    <mergeCell ref="B18:C18"/>
    <mergeCell ref="B19:C19"/>
    <mergeCell ref="C1:E1"/>
    <mergeCell ref="F1:H1"/>
    <mergeCell ref="C3:G3"/>
    <mergeCell ref="C4:G4"/>
    <mergeCell ref="C5:G5"/>
  </mergeCells>
  <printOptions verticalCentered="1"/>
  <pageMargins left="0.78740157480314965" right="0" top="0.39370078740157483" bottom="0.39370078740157483" header="0" footer="0"/>
  <pageSetup scale="7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zoomScaleNormal="100" workbookViewId="0">
      <selection activeCell="C25" sqref="C25:D25"/>
    </sheetView>
  </sheetViews>
  <sheetFormatPr baseColWidth="10" defaultRowHeight="12"/>
  <cols>
    <col min="1" max="1" width="4.85546875" style="181" customWidth="1"/>
    <col min="2" max="2" width="14.5703125" style="181" customWidth="1"/>
    <col min="3" max="3" width="18.85546875" style="181" customWidth="1"/>
    <col min="4" max="4" width="21.85546875" style="181" customWidth="1"/>
    <col min="5" max="5" width="3.42578125" style="181" customWidth="1"/>
    <col min="6" max="6" width="22.28515625" style="181" customWidth="1"/>
    <col min="7" max="7" width="29.7109375" style="181" customWidth="1"/>
    <col min="8" max="8" width="20.7109375" style="181" customWidth="1"/>
    <col min="9" max="9" width="20.85546875" style="181" customWidth="1"/>
    <col min="10" max="10" width="3.7109375" style="181" customWidth="1"/>
    <col min="11" max="16384" width="11.42578125" style="183"/>
  </cols>
  <sheetData>
    <row r="1" spans="1:17" s="182" customFormat="1" ht="6" customHeight="1">
      <c r="A1" s="88"/>
      <c r="B1" s="179"/>
      <c r="C1" s="86"/>
      <c r="D1" s="180"/>
      <c r="E1" s="180"/>
      <c r="F1" s="180"/>
      <c r="G1" s="180"/>
      <c r="H1" s="180"/>
      <c r="I1" s="180"/>
      <c r="J1" s="180"/>
      <c r="K1" s="181"/>
      <c r="P1" s="183"/>
      <c r="Q1" s="183"/>
    </row>
    <row r="2" spans="1:17" ht="6" customHeight="1">
      <c r="A2" s="183"/>
      <c r="B2" s="184"/>
      <c r="C2" s="183"/>
      <c r="D2" s="183"/>
      <c r="E2" s="183"/>
      <c r="F2" s="183"/>
      <c r="G2" s="183"/>
      <c r="H2" s="183"/>
      <c r="I2" s="183"/>
      <c r="J2" s="183"/>
    </row>
    <row r="3" spans="1:17" ht="6" customHeight="1"/>
    <row r="4" spans="1:17" ht="14.1" customHeight="1">
      <c r="B4" s="185"/>
      <c r="C4" s="551" t="s">
        <v>193</v>
      </c>
      <c r="D4" s="551"/>
      <c r="E4" s="551"/>
      <c r="F4" s="551"/>
      <c r="G4" s="551"/>
      <c r="H4" s="551"/>
      <c r="I4" s="185"/>
      <c r="J4" s="185"/>
    </row>
    <row r="5" spans="1:17" ht="14.1" customHeight="1">
      <c r="B5" s="185"/>
      <c r="C5" s="551" t="s">
        <v>156</v>
      </c>
      <c r="D5" s="551"/>
      <c r="E5" s="551"/>
      <c r="F5" s="551"/>
      <c r="G5" s="551"/>
      <c r="H5" s="551"/>
      <c r="I5" s="185"/>
      <c r="J5" s="185"/>
    </row>
    <row r="6" spans="1:17" ht="14.1" customHeight="1">
      <c r="B6" s="185"/>
      <c r="C6" s="551" t="s">
        <v>215</v>
      </c>
      <c r="D6" s="551"/>
      <c r="E6" s="551"/>
      <c r="F6" s="551"/>
      <c r="G6" s="551"/>
      <c r="H6" s="551"/>
      <c r="I6" s="185"/>
      <c r="J6" s="185"/>
    </row>
    <row r="7" spans="1:17" ht="14.1" customHeight="1">
      <c r="B7" s="185"/>
      <c r="C7" s="551" t="s">
        <v>1</v>
      </c>
      <c r="D7" s="551"/>
      <c r="E7" s="551"/>
      <c r="F7" s="551"/>
      <c r="G7" s="551"/>
      <c r="H7" s="551"/>
      <c r="I7" s="185"/>
      <c r="J7" s="185"/>
    </row>
    <row r="8" spans="1:17" ht="6" customHeight="1">
      <c r="A8" s="186"/>
      <c r="B8" s="552"/>
      <c r="C8" s="552"/>
      <c r="D8" s="553"/>
      <c r="E8" s="553"/>
      <c r="F8" s="553"/>
      <c r="G8" s="553"/>
      <c r="H8" s="553"/>
      <c r="I8" s="553"/>
      <c r="J8" s="187"/>
    </row>
    <row r="9" spans="1:17" ht="20.100000000000001" customHeight="1">
      <c r="A9" s="186"/>
      <c r="B9" s="188" t="s">
        <v>4</v>
      </c>
      <c r="C9" s="519" t="s">
        <v>409</v>
      </c>
      <c r="D9" s="519"/>
      <c r="E9" s="519"/>
      <c r="F9" s="519"/>
      <c r="G9" s="519"/>
      <c r="H9" s="519"/>
      <c r="I9" s="519"/>
      <c r="J9" s="187"/>
    </row>
    <row r="10" spans="1:17" ht="5.0999999999999996" customHeight="1">
      <c r="A10" s="189"/>
      <c r="B10" s="554"/>
      <c r="C10" s="554"/>
      <c r="D10" s="554"/>
      <c r="E10" s="554"/>
      <c r="F10" s="554"/>
      <c r="G10" s="554"/>
      <c r="H10" s="554"/>
      <c r="I10" s="554"/>
      <c r="J10" s="554"/>
    </row>
    <row r="11" spans="1:17" ht="3" customHeight="1">
      <c r="A11" s="189"/>
      <c r="B11" s="554"/>
      <c r="C11" s="554"/>
      <c r="D11" s="554"/>
      <c r="E11" s="554"/>
      <c r="F11" s="554"/>
      <c r="G11" s="554"/>
      <c r="H11" s="554"/>
      <c r="I11" s="554"/>
      <c r="J11" s="554"/>
    </row>
    <row r="12" spans="1:17" ht="30" customHeight="1">
      <c r="A12" s="190"/>
      <c r="B12" s="555" t="s">
        <v>157</v>
      </c>
      <c r="C12" s="555"/>
      <c r="D12" s="555"/>
      <c r="E12" s="191"/>
      <c r="F12" s="192" t="s">
        <v>158</v>
      </c>
      <c r="G12" s="192" t="s">
        <v>159</v>
      </c>
      <c r="H12" s="191" t="s">
        <v>160</v>
      </c>
      <c r="I12" s="191" t="s">
        <v>161</v>
      </c>
      <c r="J12" s="193"/>
    </row>
    <row r="13" spans="1:17" ht="3" customHeight="1">
      <c r="A13" s="194"/>
      <c r="B13" s="554"/>
      <c r="C13" s="554"/>
      <c r="D13" s="554"/>
      <c r="E13" s="554"/>
      <c r="F13" s="554"/>
      <c r="G13" s="554"/>
      <c r="H13" s="554"/>
      <c r="I13" s="554"/>
      <c r="J13" s="556"/>
    </row>
    <row r="14" spans="1:17" ht="9.9499999999999993" customHeight="1">
      <c r="A14" s="195"/>
      <c r="B14" s="549"/>
      <c r="C14" s="549"/>
      <c r="D14" s="549"/>
      <c r="E14" s="549"/>
      <c r="F14" s="549"/>
      <c r="G14" s="549"/>
      <c r="H14" s="549"/>
      <c r="I14" s="549"/>
      <c r="J14" s="550"/>
    </row>
    <row r="15" spans="1:17" ht="12.75">
      <c r="A15" s="195"/>
      <c r="B15" s="558" t="s">
        <v>162</v>
      </c>
      <c r="C15" s="558"/>
      <c r="D15" s="558"/>
      <c r="E15" s="196"/>
      <c r="F15" s="196"/>
      <c r="G15" s="196"/>
      <c r="H15" s="196"/>
      <c r="I15" s="196"/>
      <c r="J15" s="197"/>
    </row>
    <row r="16" spans="1:17" ht="12.75">
      <c r="A16" s="198"/>
      <c r="B16" s="559" t="s">
        <v>163</v>
      </c>
      <c r="C16" s="559"/>
      <c r="D16" s="559"/>
      <c r="E16" s="199"/>
      <c r="F16" s="199"/>
      <c r="G16" s="199"/>
      <c r="H16" s="199"/>
      <c r="I16" s="199"/>
      <c r="J16" s="200"/>
    </row>
    <row r="17" spans="1:10" ht="12.75">
      <c r="A17" s="198"/>
      <c r="B17" s="558" t="s">
        <v>164</v>
      </c>
      <c r="C17" s="558"/>
      <c r="D17" s="558"/>
      <c r="E17" s="199"/>
      <c r="F17" s="201"/>
      <c r="G17" s="201"/>
      <c r="H17" s="40">
        <f>SUM(H18:H20)</f>
        <v>0</v>
      </c>
      <c r="I17" s="40">
        <f>SUM(I18:I20)</f>
        <v>0</v>
      </c>
      <c r="J17" s="202"/>
    </row>
    <row r="18" spans="1:10" ht="12.75">
      <c r="A18" s="203"/>
      <c r="B18" s="204"/>
      <c r="C18" s="560" t="s">
        <v>165</v>
      </c>
      <c r="D18" s="560"/>
      <c r="E18" s="199"/>
      <c r="F18" s="205"/>
      <c r="G18" s="205"/>
      <c r="H18" s="206">
        <v>0</v>
      </c>
      <c r="I18" s="206">
        <v>0</v>
      </c>
      <c r="J18" s="207"/>
    </row>
    <row r="19" spans="1:10" ht="12.75">
      <c r="A19" s="203"/>
      <c r="B19" s="204"/>
      <c r="C19" s="560" t="s">
        <v>166</v>
      </c>
      <c r="D19" s="560"/>
      <c r="E19" s="199"/>
      <c r="F19" s="205"/>
      <c r="G19" s="205"/>
      <c r="H19" s="206">
        <v>0</v>
      </c>
      <c r="I19" s="206">
        <v>0</v>
      </c>
      <c r="J19" s="207"/>
    </row>
    <row r="20" spans="1:10" ht="12.75">
      <c r="A20" s="203"/>
      <c r="B20" s="204"/>
      <c r="C20" s="560" t="s">
        <v>167</v>
      </c>
      <c r="D20" s="560"/>
      <c r="E20" s="199"/>
      <c r="F20" s="205"/>
      <c r="G20" s="205"/>
      <c r="H20" s="206">
        <v>0</v>
      </c>
      <c r="I20" s="206">
        <v>0</v>
      </c>
      <c r="J20" s="207"/>
    </row>
    <row r="21" spans="1:10" ht="9.9499999999999993" customHeight="1">
      <c r="A21" s="203"/>
      <c r="B21" s="204"/>
      <c r="C21" s="204"/>
      <c r="D21" s="208"/>
      <c r="E21" s="199"/>
      <c r="F21" s="209"/>
      <c r="G21" s="209"/>
      <c r="H21" s="210"/>
      <c r="I21" s="210"/>
      <c r="J21" s="207"/>
    </row>
    <row r="22" spans="1:10" ht="12.75">
      <c r="A22" s="198"/>
      <c r="B22" s="558" t="s">
        <v>168</v>
      </c>
      <c r="C22" s="558"/>
      <c r="D22" s="558"/>
      <c r="E22" s="199"/>
      <c r="F22" s="201"/>
      <c r="G22" s="201"/>
      <c r="H22" s="40">
        <f>SUM(H23:H26)</f>
        <v>0</v>
      </c>
      <c r="I22" s="40">
        <f>SUM(I23:I26)</f>
        <v>0</v>
      </c>
      <c r="J22" s="202"/>
    </row>
    <row r="23" spans="1:10" ht="12.75">
      <c r="A23" s="203"/>
      <c r="B23" s="204"/>
      <c r="C23" s="560" t="s">
        <v>169</v>
      </c>
      <c r="D23" s="560"/>
      <c r="E23" s="199"/>
      <c r="F23" s="205"/>
      <c r="G23" s="205"/>
      <c r="H23" s="206">
        <v>0</v>
      </c>
      <c r="I23" s="206">
        <v>0</v>
      </c>
      <c r="J23" s="207"/>
    </row>
    <row r="24" spans="1:10" ht="12.75">
      <c r="A24" s="203"/>
      <c r="B24" s="204"/>
      <c r="C24" s="560" t="s">
        <v>170</v>
      </c>
      <c r="D24" s="560"/>
      <c r="E24" s="199"/>
      <c r="F24" s="205"/>
      <c r="G24" s="205"/>
      <c r="H24" s="206">
        <v>0</v>
      </c>
      <c r="I24" s="206">
        <v>0</v>
      </c>
      <c r="J24" s="207"/>
    </row>
    <row r="25" spans="1:10" ht="12.75">
      <c r="A25" s="203"/>
      <c r="B25" s="204"/>
      <c r="C25" s="560" t="s">
        <v>166</v>
      </c>
      <c r="D25" s="560"/>
      <c r="E25" s="199"/>
      <c r="F25" s="205"/>
      <c r="G25" s="205"/>
      <c r="H25" s="206">
        <v>0</v>
      </c>
      <c r="I25" s="206">
        <v>0</v>
      </c>
      <c r="J25" s="207"/>
    </row>
    <row r="26" spans="1:10" ht="12.75">
      <c r="A26" s="203"/>
      <c r="B26" s="184"/>
      <c r="C26" s="560" t="s">
        <v>167</v>
      </c>
      <c r="D26" s="560"/>
      <c r="E26" s="199"/>
      <c r="F26" s="205"/>
      <c r="G26" s="205"/>
      <c r="H26" s="211">
        <v>0</v>
      </c>
      <c r="I26" s="211">
        <v>0</v>
      </c>
      <c r="J26" s="207"/>
    </row>
    <row r="27" spans="1:10" ht="9.9499999999999993" customHeight="1">
      <c r="A27" s="203"/>
      <c r="B27" s="204"/>
      <c r="C27" s="204"/>
      <c r="D27" s="208"/>
      <c r="E27" s="199"/>
      <c r="F27" s="212"/>
      <c r="G27" s="212"/>
      <c r="H27" s="213"/>
      <c r="I27" s="213"/>
      <c r="J27" s="207"/>
    </row>
    <row r="28" spans="1:10" ht="12.75">
      <c r="A28" s="214"/>
      <c r="B28" s="557" t="s">
        <v>171</v>
      </c>
      <c r="C28" s="557"/>
      <c r="D28" s="557"/>
      <c r="E28" s="215"/>
      <c r="F28" s="216"/>
      <c r="G28" s="216"/>
      <c r="H28" s="217">
        <f>H17+H22</f>
        <v>0</v>
      </c>
      <c r="I28" s="217">
        <f>I17+I22</f>
        <v>0</v>
      </c>
      <c r="J28" s="218"/>
    </row>
    <row r="29" spans="1:10" ht="12.75">
      <c r="A29" s="198"/>
      <c r="B29" s="204"/>
      <c r="C29" s="204"/>
      <c r="D29" s="219"/>
      <c r="E29" s="199"/>
      <c r="F29" s="212"/>
      <c r="G29" s="212"/>
      <c r="H29" s="213"/>
      <c r="I29" s="213"/>
      <c r="J29" s="202"/>
    </row>
    <row r="30" spans="1:10" ht="12.75">
      <c r="A30" s="198"/>
      <c r="B30" s="559" t="s">
        <v>172</v>
      </c>
      <c r="C30" s="559"/>
      <c r="D30" s="559"/>
      <c r="E30" s="199"/>
      <c r="F30" s="212"/>
      <c r="G30" s="212"/>
      <c r="H30" s="213"/>
      <c r="I30" s="213"/>
      <c r="J30" s="202"/>
    </row>
    <row r="31" spans="1:10" ht="12.75">
      <c r="A31" s="198"/>
      <c r="B31" s="558" t="s">
        <v>164</v>
      </c>
      <c r="C31" s="558"/>
      <c r="D31" s="558"/>
      <c r="E31" s="199"/>
      <c r="F31" s="201"/>
      <c r="G31" s="201"/>
      <c r="H31" s="40">
        <f>SUM(H32:H34)</f>
        <v>0</v>
      </c>
      <c r="I31" s="40">
        <f>SUM(I32:I34)</f>
        <v>0</v>
      </c>
      <c r="J31" s="202"/>
    </row>
    <row r="32" spans="1:10" ht="12.75">
      <c r="A32" s="203"/>
      <c r="B32" s="204"/>
      <c r="C32" s="560" t="s">
        <v>165</v>
      </c>
      <c r="D32" s="560"/>
      <c r="E32" s="199"/>
      <c r="F32" s="205"/>
      <c r="G32" s="205"/>
      <c r="H32" s="206">
        <v>0</v>
      </c>
      <c r="I32" s="206">
        <v>0</v>
      </c>
      <c r="J32" s="207"/>
    </row>
    <row r="33" spans="1:11">
      <c r="A33" s="203"/>
      <c r="B33" s="184"/>
      <c r="C33" s="560" t="s">
        <v>166</v>
      </c>
      <c r="D33" s="560"/>
      <c r="E33" s="184"/>
      <c r="F33" s="220"/>
      <c r="G33" s="220"/>
      <c r="H33" s="206">
        <v>0</v>
      </c>
      <c r="I33" s="206">
        <v>0</v>
      </c>
      <c r="J33" s="207"/>
    </row>
    <row r="34" spans="1:11">
      <c r="A34" s="203"/>
      <c r="B34" s="184"/>
      <c r="C34" s="560" t="s">
        <v>167</v>
      </c>
      <c r="D34" s="560"/>
      <c r="E34" s="184"/>
      <c r="F34" s="220"/>
      <c r="G34" s="220"/>
      <c r="H34" s="206">
        <v>0</v>
      </c>
      <c r="I34" s="206">
        <v>0</v>
      </c>
      <c r="J34" s="207"/>
    </row>
    <row r="35" spans="1:11" ht="9.9499999999999993" customHeight="1">
      <c r="A35" s="203"/>
      <c r="B35" s="204"/>
      <c r="C35" s="204"/>
      <c r="D35" s="208"/>
      <c r="E35" s="199"/>
      <c r="F35" s="212"/>
      <c r="G35" s="212"/>
      <c r="H35" s="213"/>
      <c r="I35" s="213"/>
      <c r="J35" s="207"/>
    </row>
    <row r="36" spans="1:11" ht="12.75">
      <c r="A36" s="198"/>
      <c r="B36" s="558" t="s">
        <v>168</v>
      </c>
      <c r="C36" s="558"/>
      <c r="D36" s="558"/>
      <c r="E36" s="199"/>
      <c r="F36" s="201"/>
      <c r="G36" s="201"/>
      <c r="H36" s="40">
        <f>SUM(H37:H40)</f>
        <v>0</v>
      </c>
      <c r="I36" s="40">
        <f>SUM(I37:I40)</f>
        <v>0</v>
      </c>
      <c r="J36" s="202"/>
    </row>
    <row r="37" spans="1:11" ht="12.75">
      <c r="A37" s="203"/>
      <c r="B37" s="204"/>
      <c r="C37" s="560" t="s">
        <v>169</v>
      </c>
      <c r="D37" s="560"/>
      <c r="E37" s="199"/>
      <c r="F37" s="205"/>
      <c r="G37" s="205"/>
      <c r="H37" s="206">
        <v>0</v>
      </c>
      <c r="I37" s="206">
        <v>0</v>
      </c>
      <c r="J37" s="207"/>
    </row>
    <row r="38" spans="1:11" ht="12.75">
      <c r="A38" s="203"/>
      <c r="B38" s="204"/>
      <c r="C38" s="560" t="s">
        <v>170</v>
      </c>
      <c r="D38" s="560"/>
      <c r="E38" s="199"/>
      <c r="F38" s="205"/>
      <c r="G38" s="205"/>
      <c r="H38" s="206">
        <v>0</v>
      </c>
      <c r="I38" s="206">
        <v>0</v>
      </c>
      <c r="J38" s="207"/>
    </row>
    <row r="39" spans="1:11" ht="12.75">
      <c r="A39" s="203"/>
      <c r="B39" s="204"/>
      <c r="C39" s="560" t="s">
        <v>166</v>
      </c>
      <c r="D39" s="560"/>
      <c r="E39" s="199"/>
      <c r="F39" s="205"/>
      <c r="G39" s="205"/>
      <c r="H39" s="206">
        <v>0</v>
      </c>
      <c r="I39" s="206">
        <v>0</v>
      </c>
      <c r="J39" s="207"/>
    </row>
    <row r="40" spans="1:11" ht="18.75">
      <c r="A40" s="203"/>
      <c r="B40" s="199"/>
      <c r="C40" s="560" t="s">
        <v>167</v>
      </c>
      <c r="D40" s="560"/>
      <c r="E40" s="199"/>
      <c r="F40" s="205"/>
      <c r="G40" s="205"/>
      <c r="H40" s="206">
        <v>0</v>
      </c>
      <c r="I40" s="206">
        <v>0</v>
      </c>
      <c r="J40" s="207"/>
      <c r="K40" s="680" t="s">
        <v>475</v>
      </c>
    </row>
    <row r="41" spans="1:11" ht="9.9499999999999993" customHeight="1">
      <c r="A41" s="203"/>
      <c r="B41" s="199"/>
      <c r="C41" s="199"/>
      <c r="D41" s="208"/>
      <c r="E41" s="199"/>
      <c r="F41" s="212"/>
      <c r="G41" s="212"/>
      <c r="H41" s="213"/>
      <c r="I41" s="213"/>
      <c r="J41" s="207"/>
    </row>
    <row r="42" spans="1:11" ht="12.75">
      <c r="A42" s="214"/>
      <c r="B42" s="557" t="s">
        <v>173</v>
      </c>
      <c r="C42" s="557"/>
      <c r="D42" s="557"/>
      <c r="E42" s="215"/>
      <c r="F42" s="221"/>
      <c r="G42" s="221"/>
      <c r="H42" s="217">
        <f>+H31+H36</f>
        <v>0</v>
      </c>
      <c r="I42" s="217">
        <f>+I31+I36</f>
        <v>0</v>
      </c>
      <c r="J42" s="218"/>
    </row>
    <row r="43" spans="1:11" ht="12.75">
      <c r="A43" s="203"/>
      <c r="B43" s="204"/>
      <c r="C43" s="204"/>
      <c r="D43" s="208"/>
      <c r="E43" s="199"/>
      <c r="F43" s="212"/>
      <c r="G43" s="212"/>
      <c r="H43" s="213"/>
      <c r="I43" s="213"/>
      <c r="J43" s="207"/>
    </row>
    <row r="44" spans="1:11" ht="12.75">
      <c r="A44" s="203"/>
      <c r="B44" s="558" t="s">
        <v>174</v>
      </c>
      <c r="C44" s="558"/>
      <c r="D44" s="558"/>
      <c r="E44" s="199"/>
      <c r="F44" s="205"/>
      <c r="G44" s="205"/>
      <c r="H44" s="222">
        <f>+ESF!J25</f>
        <v>8688948</v>
      </c>
      <c r="I44" s="222">
        <f>+ESF!I38</f>
        <v>3384535</v>
      </c>
      <c r="J44" s="207"/>
    </row>
    <row r="45" spans="1:11" ht="12.75">
      <c r="A45" s="203"/>
      <c r="B45" s="204"/>
      <c r="C45" s="204"/>
      <c r="D45" s="208"/>
      <c r="E45" s="199"/>
      <c r="F45" s="212"/>
      <c r="G45" s="212"/>
      <c r="H45" s="213"/>
      <c r="I45" s="213"/>
      <c r="J45" s="207"/>
    </row>
    <row r="46" spans="1:11" ht="12.75">
      <c r="A46" s="223"/>
      <c r="B46" s="562" t="s">
        <v>175</v>
      </c>
      <c r="C46" s="562"/>
      <c r="D46" s="562"/>
      <c r="E46" s="224"/>
      <c r="F46" s="225"/>
      <c r="G46" s="225"/>
      <c r="H46" s="226">
        <f>H28+H42+H44</f>
        <v>8688948</v>
      </c>
      <c r="I46" s="226">
        <f>I28+I42+I44</f>
        <v>3384535</v>
      </c>
      <c r="J46" s="227"/>
    </row>
    <row r="47" spans="1:11" ht="6" customHeight="1">
      <c r="B47" s="559"/>
      <c r="C47" s="559"/>
      <c r="D47" s="559"/>
      <c r="E47" s="559"/>
      <c r="F47" s="559"/>
      <c r="G47" s="559"/>
      <c r="H47" s="559"/>
      <c r="I47" s="559"/>
      <c r="J47" s="559"/>
    </row>
    <row r="48" spans="1:11" ht="6" customHeight="1">
      <c r="B48" s="228"/>
      <c r="C48" s="228"/>
      <c r="D48" s="229"/>
      <c r="E48" s="230"/>
      <c r="F48" s="229"/>
      <c r="G48" s="230"/>
      <c r="H48" s="230"/>
      <c r="I48" s="230"/>
    </row>
    <row r="49" spans="1:10" s="182" customFormat="1" ht="15" customHeight="1">
      <c r="A49" s="183"/>
      <c r="B49" s="560" t="s">
        <v>78</v>
      </c>
      <c r="C49" s="560"/>
      <c r="D49" s="560"/>
      <c r="E49" s="560"/>
      <c r="F49" s="560"/>
      <c r="G49" s="560"/>
      <c r="H49" s="560"/>
      <c r="I49" s="560"/>
      <c r="J49" s="560"/>
    </row>
    <row r="50" spans="1:10" s="182" customFormat="1" ht="28.5" customHeight="1">
      <c r="A50" s="183"/>
      <c r="B50" s="208"/>
      <c r="C50" s="231"/>
      <c r="D50" s="232"/>
      <c r="E50" s="232"/>
      <c r="F50" s="183"/>
      <c r="G50" s="233"/>
      <c r="H50" s="257" t="str">
        <f>IF(H46=ESF!J38," ","ERROR")</f>
        <v xml:space="preserve"> </v>
      </c>
      <c r="I50" s="257" t="str">
        <f>IF(I46=ESF!I38," ","ERROR")</f>
        <v xml:space="preserve"> </v>
      </c>
      <c r="J50" s="232"/>
    </row>
    <row r="51" spans="1:10" s="182" customFormat="1" ht="25.5" customHeight="1">
      <c r="A51" s="183"/>
      <c r="B51" s="208"/>
      <c r="C51" s="507"/>
      <c r="D51" s="507"/>
      <c r="E51" s="232"/>
      <c r="F51" s="183"/>
      <c r="G51" s="508"/>
      <c r="H51" s="508"/>
      <c r="I51" s="232"/>
      <c r="J51" s="232"/>
    </row>
    <row r="52" spans="1:10" s="182" customFormat="1" ht="14.1" customHeight="1">
      <c r="A52" s="183"/>
      <c r="B52" s="213"/>
      <c r="C52" s="563" t="s">
        <v>411</v>
      </c>
      <c r="D52" s="563"/>
      <c r="E52" s="563"/>
      <c r="F52" s="232"/>
      <c r="G52" s="509" t="s">
        <v>412</v>
      </c>
      <c r="H52" s="509"/>
      <c r="I52" s="180"/>
      <c r="J52" s="232"/>
    </row>
    <row r="53" spans="1:10" s="182" customFormat="1" ht="39" customHeight="1">
      <c r="A53" s="183"/>
      <c r="B53" s="234"/>
      <c r="C53" s="504" t="s">
        <v>413</v>
      </c>
      <c r="D53" s="504"/>
      <c r="E53" s="504"/>
      <c r="F53" s="235"/>
      <c r="G53" s="561" t="s">
        <v>414</v>
      </c>
      <c r="H53" s="561"/>
      <c r="I53" s="385"/>
      <c r="J53" s="232"/>
    </row>
  </sheetData>
  <sheetProtection selectLockedCells="1"/>
  <mergeCells count="45">
    <mergeCell ref="G53:H53"/>
    <mergeCell ref="B46:D46"/>
    <mergeCell ref="B47:J47"/>
    <mergeCell ref="B49:J49"/>
    <mergeCell ref="C51:D51"/>
    <mergeCell ref="G51:H51"/>
    <mergeCell ref="G52:H52"/>
    <mergeCell ref="C52:E52"/>
    <mergeCell ref="C53:E53"/>
    <mergeCell ref="B44:D44"/>
    <mergeCell ref="B30:D30"/>
    <mergeCell ref="B31:D31"/>
    <mergeCell ref="C32:D32"/>
    <mergeCell ref="C33:D33"/>
    <mergeCell ref="C34:D34"/>
    <mergeCell ref="B36:D36"/>
    <mergeCell ref="C37:D37"/>
    <mergeCell ref="C38:D38"/>
    <mergeCell ref="C39:D39"/>
    <mergeCell ref="C40:D40"/>
    <mergeCell ref="B42:D42"/>
    <mergeCell ref="B28:D28"/>
    <mergeCell ref="B15:D15"/>
    <mergeCell ref="B16:D16"/>
    <mergeCell ref="B17:D17"/>
    <mergeCell ref="C18:D18"/>
    <mergeCell ref="C19:D19"/>
    <mergeCell ref="C20:D20"/>
    <mergeCell ref="B22:D22"/>
    <mergeCell ref="C23:D23"/>
    <mergeCell ref="C24:D24"/>
    <mergeCell ref="C25:D25"/>
    <mergeCell ref="C26:D26"/>
    <mergeCell ref="B14:J14"/>
    <mergeCell ref="C4:H4"/>
    <mergeCell ref="C5:H5"/>
    <mergeCell ref="C6:H6"/>
    <mergeCell ref="C7:H7"/>
    <mergeCell ref="B8:C8"/>
    <mergeCell ref="D8:I8"/>
    <mergeCell ref="C9:I9"/>
    <mergeCell ref="B10:J10"/>
    <mergeCell ref="B11:J11"/>
    <mergeCell ref="B12:D12"/>
    <mergeCell ref="B13:J13"/>
  </mergeCells>
  <printOptions verticalCentered="1"/>
  <pageMargins left="0.78740157480314965" right="0" top="0.78740157480314965" bottom="0.59055118110236227" header="0" footer="0"/>
  <pageSetup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opLeftCell="A34" zoomScaleNormal="100" workbookViewId="0">
      <selection activeCell="F12" sqref="F12:F15"/>
    </sheetView>
  </sheetViews>
  <sheetFormatPr baseColWidth="10" defaultRowHeight="12"/>
  <cols>
    <col min="1" max="1" width="3.7109375" style="133" customWidth="1"/>
    <col min="2" max="2" width="11.7109375" style="154" customWidth="1"/>
    <col min="3" max="3" width="57.42578125" style="154" customWidth="1"/>
    <col min="4" max="6" width="18.7109375" style="155" customWidth="1"/>
    <col min="7" max="7" width="15.85546875" style="155" customWidth="1"/>
    <col min="8" max="8" width="16.140625" style="155" customWidth="1"/>
    <col min="9" max="9" width="3.28515625" style="133" customWidth="1"/>
    <col min="10" max="16384" width="11.42578125" style="20"/>
  </cols>
  <sheetData>
    <row r="1" spans="1:9" ht="6" customHeight="1">
      <c r="A1" s="86"/>
      <c r="B1" s="87"/>
      <c r="C1" s="86"/>
      <c r="D1" s="564"/>
      <c r="E1" s="564"/>
      <c r="F1" s="565"/>
      <c r="G1" s="565"/>
      <c r="H1" s="565"/>
      <c r="I1" s="565"/>
    </row>
    <row r="2" spans="1:9" s="19" customFormat="1" ht="6" customHeight="1">
      <c r="B2" s="38"/>
    </row>
    <row r="3" spans="1:9" s="19" customFormat="1" ht="14.1" customHeight="1">
      <c r="B3" s="89"/>
      <c r="C3" s="510" t="s">
        <v>193</v>
      </c>
      <c r="D3" s="510"/>
      <c r="E3" s="510"/>
      <c r="F3" s="510"/>
      <c r="G3" s="510"/>
      <c r="H3" s="89"/>
      <c r="I3" s="89"/>
    </row>
    <row r="4" spans="1:9" ht="14.1" customHeight="1">
      <c r="B4" s="89"/>
      <c r="C4" s="510" t="s">
        <v>133</v>
      </c>
      <c r="D4" s="510"/>
      <c r="E4" s="510"/>
      <c r="F4" s="510"/>
      <c r="G4" s="510"/>
      <c r="H4" s="89"/>
      <c r="I4" s="89"/>
    </row>
    <row r="5" spans="1:9" ht="14.1" customHeight="1">
      <c r="B5" s="89"/>
      <c r="C5" s="510" t="s">
        <v>215</v>
      </c>
      <c r="D5" s="510"/>
      <c r="E5" s="510"/>
      <c r="F5" s="510"/>
      <c r="G5" s="510"/>
      <c r="H5" s="89"/>
      <c r="I5" s="89"/>
    </row>
    <row r="6" spans="1:9" ht="14.1" customHeight="1">
      <c r="B6" s="89"/>
      <c r="C6" s="510" t="s">
        <v>134</v>
      </c>
      <c r="D6" s="510"/>
      <c r="E6" s="510"/>
      <c r="F6" s="510"/>
      <c r="G6" s="510"/>
      <c r="H6" s="89"/>
      <c r="I6" s="89"/>
    </row>
    <row r="7" spans="1:9" s="19" customFormat="1" ht="3" customHeight="1">
      <c r="A7" s="67"/>
      <c r="B7" s="24"/>
      <c r="C7" s="566"/>
      <c r="D7" s="566"/>
      <c r="E7" s="566"/>
      <c r="F7" s="566"/>
      <c r="G7" s="566"/>
      <c r="H7" s="566"/>
      <c r="I7" s="566"/>
    </row>
    <row r="8" spans="1:9" ht="20.100000000000001" customHeight="1">
      <c r="A8" s="67"/>
      <c r="B8" s="24" t="s">
        <v>4</v>
      </c>
      <c r="C8" s="519" t="s">
        <v>409</v>
      </c>
      <c r="D8" s="519"/>
      <c r="E8" s="519"/>
      <c r="F8" s="519"/>
      <c r="G8" s="519"/>
      <c r="H8" s="134"/>
      <c r="I8" s="134"/>
    </row>
    <row r="9" spans="1:9" ht="3" customHeight="1">
      <c r="A9" s="67"/>
      <c r="B9" s="67"/>
      <c r="C9" s="67" t="s">
        <v>135</v>
      </c>
      <c r="D9" s="67"/>
      <c r="E9" s="67"/>
      <c r="F9" s="67"/>
      <c r="G9" s="67"/>
      <c r="H9" s="67"/>
      <c r="I9" s="67"/>
    </row>
    <row r="10" spans="1:9" s="19" customFormat="1" ht="3" customHeight="1">
      <c r="A10" s="67"/>
      <c r="B10" s="67"/>
      <c r="C10" s="67"/>
      <c r="D10" s="67"/>
      <c r="E10" s="67"/>
      <c r="F10" s="67"/>
      <c r="G10" s="67"/>
      <c r="H10" s="67"/>
      <c r="I10" s="67"/>
    </row>
    <row r="11" spans="1:9" s="19" customFormat="1" ht="63.75">
      <c r="A11" s="135"/>
      <c r="B11" s="496" t="s">
        <v>76</v>
      </c>
      <c r="C11" s="496"/>
      <c r="D11" s="136" t="s">
        <v>49</v>
      </c>
      <c r="E11" s="136" t="s">
        <v>136</v>
      </c>
      <c r="F11" s="136" t="s">
        <v>137</v>
      </c>
      <c r="G11" s="136" t="s">
        <v>138</v>
      </c>
      <c r="H11" s="136" t="s">
        <v>139</v>
      </c>
      <c r="I11" s="137"/>
    </row>
    <row r="12" spans="1:9" s="19" customFormat="1" ht="3" customHeight="1">
      <c r="A12" s="138"/>
      <c r="B12" s="67"/>
      <c r="C12" s="67"/>
      <c r="D12" s="67"/>
      <c r="E12" s="67"/>
      <c r="F12" s="67"/>
      <c r="G12" s="67"/>
      <c r="H12" s="67"/>
      <c r="I12" s="139"/>
    </row>
    <row r="13" spans="1:9" s="19" customFormat="1" ht="3" customHeight="1">
      <c r="A13" s="35"/>
      <c r="B13" s="140"/>
      <c r="C13" s="42"/>
      <c r="D13" s="43"/>
      <c r="E13" s="69"/>
      <c r="F13" s="57"/>
      <c r="G13" s="38"/>
      <c r="H13" s="140"/>
      <c r="I13" s="141"/>
    </row>
    <row r="14" spans="1:9" ht="12.75">
      <c r="A14" s="78"/>
      <c r="B14" s="501" t="s">
        <v>58</v>
      </c>
      <c r="C14" s="501"/>
      <c r="D14" s="142">
        <v>0</v>
      </c>
      <c r="E14" s="142">
        <v>0</v>
      </c>
      <c r="F14" s="142">
        <v>0</v>
      </c>
      <c r="G14" s="142">
        <v>0</v>
      </c>
      <c r="H14" s="143">
        <f>SUM(D14:G14)</f>
        <v>0</v>
      </c>
      <c r="I14" s="141"/>
    </row>
    <row r="15" spans="1:9" ht="9.9499999999999993" customHeight="1">
      <c r="A15" s="78"/>
      <c r="B15" s="144"/>
      <c r="C15" s="43"/>
      <c r="D15" s="145"/>
      <c r="E15" s="145"/>
      <c r="F15" s="145"/>
      <c r="G15" s="145"/>
      <c r="H15" s="145"/>
      <c r="I15" s="141"/>
    </row>
    <row r="16" spans="1:9" ht="12.75">
      <c r="A16" s="78"/>
      <c r="B16" s="567" t="s">
        <v>140</v>
      </c>
      <c r="C16" s="567"/>
      <c r="D16" s="146">
        <f>SUM(D17:D19)</f>
        <v>0</v>
      </c>
      <c r="E16" s="146">
        <f>SUM(E17:E19)</f>
        <v>0</v>
      </c>
      <c r="F16" s="146">
        <f>SUM(F17:F19)</f>
        <v>0</v>
      </c>
      <c r="G16" s="146">
        <f>SUM(G17:G19)</f>
        <v>0</v>
      </c>
      <c r="H16" s="146">
        <f>SUM(D16:G16)</f>
        <v>0</v>
      </c>
      <c r="I16" s="141"/>
    </row>
    <row r="17" spans="1:11" ht="12.75">
      <c r="A17" s="35"/>
      <c r="B17" s="499" t="s">
        <v>141</v>
      </c>
      <c r="C17" s="499"/>
      <c r="D17" s="147">
        <v>0</v>
      </c>
      <c r="E17" s="147">
        <v>0</v>
      </c>
      <c r="F17" s="147">
        <v>0</v>
      </c>
      <c r="G17" s="147">
        <v>0</v>
      </c>
      <c r="H17" s="145">
        <f t="shared" ref="H17:H25" si="0">SUM(D17:G17)</f>
        <v>0</v>
      </c>
      <c r="I17" s="141"/>
    </row>
    <row r="18" spans="1:11" ht="12.75">
      <c r="A18" s="35"/>
      <c r="B18" s="499" t="s">
        <v>51</v>
      </c>
      <c r="C18" s="499"/>
      <c r="D18" s="147">
        <v>0</v>
      </c>
      <c r="E18" s="147">
        <v>0</v>
      </c>
      <c r="F18" s="147">
        <v>0</v>
      </c>
      <c r="G18" s="147">
        <v>0</v>
      </c>
      <c r="H18" s="145">
        <f t="shared" si="0"/>
        <v>0</v>
      </c>
      <c r="I18" s="141"/>
    </row>
    <row r="19" spans="1:11" ht="12.75">
      <c r="A19" s="35"/>
      <c r="B19" s="499" t="s">
        <v>142</v>
      </c>
      <c r="C19" s="499"/>
      <c r="D19" s="147">
        <v>0</v>
      </c>
      <c r="E19" s="147">
        <v>0</v>
      </c>
      <c r="F19" s="147">
        <v>0</v>
      </c>
      <c r="G19" s="147">
        <v>0</v>
      </c>
      <c r="H19" s="145">
        <f t="shared" si="0"/>
        <v>0</v>
      </c>
      <c r="I19" s="141"/>
    </row>
    <row r="20" spans="1:11" ht="9.9499999999999993" customHeight="1">
      <c r="A20" s="78"/>
      <c r="B20" s="144"/>
      <c r="C20" s="43"/>
      <c r="D20" s="145"/>
      <c r="E20" s="145"/>
      <c r="F20" s="145"/>
      <c r="G20" s="145"/>
      <c r="H20" s="145"/>
      <c r="I20" s="141"/>
    </row>
    <row r="21" spans="1:11" ht="12.75">
      <c r="A21" s="78"/>
      <c r="B21" s="567" t="s">
        <v>143</v>
      </c>
      <c r="C21" s="567"/>
      <c r="D21" s="146">
        <f>SUM(D22:D25)</f>
        <v>0</v>
      </c>
      <c r="E21" s="146">
        <f>SUM(E22:E25)</f>
        <v>104896</v>
      </c>
      <c r="F21" s="146">
        <f>SUM(F22:F25)</f>
        <v>513651</v>
      </c>
      <c r="G21" s="146">
        <f>SUM(G22:G25)</f>
        <v>0</v>
      </c>
      <c r="H21" s="146">
        <f t="shared" si="0"/>
        <v>618547</v>
      </c>
      <c r="I21" s="141"/>
    </row>
    <row r="22" spans="1:11" ht="12.75">
      <c r="A22" s="35"/>
      <c r="B22" s="499" t="s">
        <v>144</v>
      </c>
      <c r="C22" s="499"/>
      <c r="D22" s="147">
        <v>0</v>
      </c>
      <c r="E22" s="147">
        <v>0</v>
      </c>
      <c r="F22" s="147">
        <f>+ESF!J50</f>
        <v>513651</v>
      </c>
      <c r="G22" s="147">
        <v>0</v>
      </c>
      <c r="H22" s="145">
        <f t="shared" si="0"/>
        <v>513651</v>
      </c>
      <c r="I22" s="141"/>
    </row>
    <row r="23" spans="1:11" ht="12.75">
      <c r="A23" s="35"/>
      <c r="B23" s="499" t="s">
        <v>55</v>
      </c>
      <c r="C23" s="499"/>
      <c r="D23" s="147">
        <v>0</v>
      </c>
      <c r="E23" s="147">
        <f>+ESF!J51</f>
        <v>104896</v>
      </c>
      <c r="F23" s="147">
        <v>0</v>
      </c>
      <c r="G23" s="147">
        <v>0</v>
      </c>
      <c r="H23" s="145">
        <f t="shared" si="0"/>
        <v>104896</v>
      </c>
      <c r="I23" s="141"/>
    </row>
    <row r="24" spans="1:11" ht="12.75">
      <c r="A24" s="35"/>
      <c r="B24" s="499" t="s">
        <v>145</v>
      </c>
      <c r="C24" s="499"/>
      <c r="D24" s="147">
        <v>0</v>
      </c>
      <c r="E24" s="147">
        <v>0</v>
      </c>
      <c r="F24" s="147">
        <v>0</v>
      </c>
      <c r="G24" s="147">
        <v>0</v>
      </c>
      <c r="H24" s="145">
        <f t="shared" si="0"/>
        <v>0</v>
      </c>
      <c r="I24" s="141"/>
    </row>
    <row r="25" spans="1:11" ht="12.75">
      <c r="A25" s="35"/>
      <c r="B25" s="499" t="s">
        <v>57</v>
      </c>
      <c r="C25" s="499"/>
      <c r="D25" s="147">
        <v>0</v>
      </c>
      <c r="E25" s="147">
        <v>0</v>
      </c>
      <c r="F25" s="147">
        <v>0</v>
      </c>
      <c r="G25" s="147">
        <v>0</v>
      </c>
      <c r="H25" s="145">
        <f t="shared" si="0"/>
        <v>0</v>
      </c>
      <c r="I25" s="141"/>
    </row>
    <row r="26" spans="1:11" ht="9.9499999999999993" customHeight="1">
      <c r="A26" s="78"/>
      <c r="B26" s="144"/>
      <c r="C26" s="43"/>
      <c r="D26" s="145"/>
      <c r="E26" s="145"/>
      <c r="F26" s="145"/>
      <c r="G26" s="145"/>
      <c r="H26" s="145"/>
      <c r="I26" s="141"/>
    </row>
    <row r="27" spans="1:11" ht="19.5" thickBot="1">
      <c r="A27" s="78"/>
      <c r="B27" s="568" t="s">
        <v>199</v>
      </c>
      <c r="C27" s="568"/>
      <c r="D27" s="148">
        <f>D14+D16+D21</f>
        <v>0</v>
      </c>
      <c r="E27" s="148">
        <f>E14+E16+E21</f>
        <v>104896</v>
      </c>
      <c r="F27" s="148">
        <f>F14+F16+F21</f>
        <v>513651</v>
      </c>
      <c r="G27" s="148">
        <f>G14+G16+G21</f>
        <v>0</v>
      </c>
      <c r="H27" s="148">
        <f>SUM(D27:G27)</f>
        <v>618547</v>
      </c>
      <c r="I27" s="141"/>
      <c r="K27" s="258"/>
    </row>
    <row r="28" spans="1:11" ht="12.75">
      <c r="A28" s="35"/>
      <c r="B28" s="43"/>
      <c r="C28" s="57"/>
      <c r="D28" s="145"/>
      <c r="E28" s="145"/>
      <c r="F28" s="145"/>
      <c r="G28" s="145"/>
      <c r="H28" s="145"/>
      <c r="I28" s="141"/>
    </row>
    <row r="29" spans="1:11" ht="12.75">
      <c r="A29" s="78"/>
      <c r="B29" s="567" t="s">
        <v>146</v>
      </c>
      <c r="C29" s="567"/>
      <c r="D29" s="146">
        <f>SUM(D30:D32)</f>
        <v>0</v>
      </c>
      <c r="E29" s="146">
        <f>SUM(E30:E32)</f>
        <v>0</v>
      </c>
      <c r="F29" s="146">
        <f>SUM(F30:F32)</f>
        <v>0</v>
      </c>
      <c r="G29" s="146">
        <f>SUM(G30:G32)</f>
        <v>0</v>
      </c>
      <c r="H29" s="146">
        <f>SUM(D29:G29)</f>
        <v>0</v>
      </c>
      <c r="I29" s="141"/>
    </row>
    <row r="30" spans="1:11" ht="12.75">
      <c r="A30" s="35"/>
      <c r="B30" s="499" t="s">
        <v>50</v>
      </c>
      <c r="C30" s="499"/>
      <c r="D30" s="147">
        <v>0</v>
      </c>
      <c r="E30" s="147">
        <v>0</v>
      </c>
      <c r="F30" s="147">
        <v>0</v>
      </c>
      <c r="G30" s="147">
        <v>0</v>
      </c>
      <c r="H30" s="145">
        <f>SUM(D30:G30)</f>
        <v>0</v>
      </c>
      <c r="I30" s="141"/>
    </row>
    <row r="31" spans="1:11" ht="12.75">
      <c r="A31" s="35"/>
      <c r="B31" s="499" t="s">
        <v>51</v>
      </c>
      <c r="C31" s="499"/>
      <c r="D31" s="147">
        <v>0</v>
      </c>
      <c r="E31" s="147">
        <v>0</v>
      </c>
      <c r="F31" s="147">
        <v>0</v>
      </c>
      <c r="G31" s="147">
        <v>0</v>
      </c>
      <c r="H31" s="145">
        <f>SUM(D31:G31)</f>
        <v>0</v>
      </c>
      <c r="I31" s="141"/>
    </row>
    <row r="32" spans="1:11" ht="12.75">
      <c r="A32" s="35"/>
      <c r="B32" s="499" t="s">
        <v>142</v>
      </c>
      <c r="C32" s="499"/>
      <c r="D32" s="147">
        <v>0</v>
      </c>
      <c r="E32" s="147">
        <v>0</v>
      </c>
      <c r="F32" s="147">
        <v>0</v>
      </c>
      <c r="G32" s="147">
        <v>0</v>
      </c>
      <c r="H32" s="145">
        <f>SUM(D32:G32)</f>
        <v>0</v>
      </c>
      <c r="I32" s="141"/>
    </row>
    <row r="33" spans="1:11" ht="9.9499999999999993" customHeight="1">
      <c r="A33" s="78"/>
      <c r="B33" s="144"/>
      <c r="C33" s="43"/>
      <c r="D33" s="145"/>
      <c r="E33" s="145"/>
      <c r="F33" s="145"/>
      <c r="G33" s="145"/>
      <c r="H33" s="145"/>
      <c r="I33" s="141"/>
    </row>
    <row r="34" spans="1:11" ht="12.75">
      <c r="A34" s="78" t="s">
        <v>135</v>
      </c>
      <c r="B34" s="567" t="s">
        <v>143</v>
      </c>
      <c r="C34" s="567"/>
      <c r="D34" s="146">
        <f>SUM(D35:D38)</f>
        <v>0</v>
      </c>
      <c r="E34" s="146">
        <f>SUM(E35:E38)</f>
        <v>514230</v>
      </c>
      <c r="F34" s="146">
        <f>SUM(F35:F38)</f>
        <v>-171917</v>
      </c>
      <c r="G34" s="146">
        <f>SUM(G35:G38)</f>
        <v>0</v>
      </c>
      <c r="H34" s="146">
        <f>SUM(D34:G34)</f>
        <v>342313</v>
      </c>
      <c r="I34" s="141"/>
    </row>
    <row r="35" spans="1:11" ht="12.75">
      <c r="A35" s="35"/>
      <c r="B35" s="499" t="s">
        <v>144</v>
      </c>
      <c r="C35" s="499"/>
      <c r="D35" s="147">
        <v>0</v>
      </c>
      <c r="E35" s="147">
        <v>0</v>
      </c>
      <c r="F35" s="147">
        <f>+ESF!I50</f>
        <v>-171917</v>
      </c>
      <c r="G35" s="147">
        <v>0</v>
      </c>
      <c r="H35" s="145">
        <f>SUM(D35:G35)</f>
        <v>-171917</v>
      </c>
      <c r="I35" s="141"/>
    </row>
    <row r="36" spans="1:11" ht="12.75">
      <c r="A36" s="35"/>
      <c r="B36" s="499" t="s">
        <v>55</v>
      </c>
      <c r="C36" s="499"/>
      <c r="D36" s="147">
        <v>0</v>
      </c>
      <c r="E36" s="147">
        <f>+ESF!I51-E23</f>
        <v>514230</v>
      </c>
      <c r="F36" s="147">
        <v>0</v>
      </c>
      <c r="G36" s="147">
        <v>0</v>
      </c>
      <c r="H36" s="145">
        <f>SUM(D36:G36)</f>
        <v>514230</v>
      </c>
      <c r="I36" s="141"/>
    </row>
    <row r="37" spans="1:11" ht="12.75">
      <c r="A37" s="35"/>
      <c r="B37" s="499" t="s">
        <v>145</v>
      </c>
      <c r="C37" s="499"/>
      <c r="D37" s="147">
        <v>0</v>
      </c>
      <c r="E37" s="147">
        <v>0</v>
      </c>
      <c r="F37" s="147">
        <v>0</v>
      </c>
      <c r="G37" s="147">
        <v>0</v>
      </c>
      <c r="H37" s="145">
        <f>SUM(D37:G37)</f>
        <v>0</v>
      </c>
      <c r="I37" s="141"/>
    </row>
    <row r="38" spans="1:11" ht="12.75">
      <c r="A38" s="35"/>
      <c r="B38" s="499" t="s">
        <v>57</v>
      </c>
      <c r="C38" s="499"/>
      <c r="D38" s="147">
        <v>0</v>
      </c>
      <c r="E38" s="147">
        <v>0</v>
      </c>
      <c r="F38" s="147">
        <v>0</v>
      </c>
      <c r="G38" s="147">
        <v>0</v>
      </c>
      <c r="H38" s="145">
        <f>SUM(D38:G38)</f>
        <v>0</v>
      </c>
      <c r="I38" s="141"/>
    </row>
    <row r="39" spans="1:11" ht="9.9499999999999993" customHeight="1">
      <c r="A39" s="78"/>
      <c r="B39" s="144"/>
      <c r="C39" s="43"/>
      <c r="D39" s="145"/>
      <c r="E39" s="145"/>
      <c r="F39" s="145"/>
      <c r="G39" s="145"/>
      <c r="H39" s="145"/>
      <c r="I39" s="141"/>
    </row>
    <row r="40" spans="1:11" ht="18.75">
      <c r="A40" s="149"/>
      <c r="B40" s="569" t="s">
        <v>200</v>
      </c>
      <c r="C40" s="569"/>
      <c r="D40" s="150">
        <f>D27+D29+D34</f>
        <v>0</v>
      </c>
      <c r="E40" s="150">
        <f>E27+E29+E34</f>
        <v>619126</v>
      </c>
      <c r="F40" s="150">
        <f>F29+F34</f>
        <v>-171917</v>
      </c>
      <c r="G40" s="150">
        <f>G27+G29+G34</f>
        <v>0</v>
      </c>
      <c r="H40" s="150">
        <f>SUM(D40:G40)</f>
        <v>447209</v>
      </c>
      <c r="I40" s="151"/>
      <c r="K40" s="673" t="s">
        <v>475</v>
      </c>
    </row>
    <row r="41" spans="1:11" ht="6" customHeight="1">
      <c r="A41" s="152"/>
      <c r="B41" s="152"/>
      <c r="C41" s="152"/>
      <c r="D41" s="152"/>
      <c r="E41" s="152"/>
      <c r="F41" s="152"/>
      <c r="G41" s="152"/>
      <c r="H41" s="152"/>
      <c r="I41" s="153"/>
    </row>
    <row r="42" spans="1:11" ht="6" customHeight="1">
      <c r="D42" s="154"/>
      <c r="E42" s="154"/>
      <c r="I42" s="42"/>
    </row>
    <row r="43" spans="1:11" ht="15" customHeight="1">
      <c r="A43" s="19"/>
      <c r="B43" s="506" t="s">
        <v>78</v>
      </c>
      <c r="C43" s="506"/>
      <c r="D43" s="506"/>
      <c r="E43" s="506"/>
      <c r="F43" s="506"/>
      <c r="G43" s="506"/>
      <c r="H43" s="506"/>
      <c r="I43" s="506"/>
      <c r="J43" s="57"/>
    </row>
    <row r="44" spans="1:11" ht="9.75" customHeight="1">
      <c r="A44" s="19"/>
      <c r="B44" s="57"/>
      <c r="C44" s="58"/>
      <c r="D44" s="59"/>
      <c r="E44" s="59"/>
      <c r="F44" s="19"/>
      <c r="G44" s="60"/>
      <c r="H44" s="58"/>
      <c r="I44" s="59"/>
      <c r="J44" s="59"/>
    </row>
    <row r="45" spans="1:11" ht="50.1" customHeight="1">
      <c r="A45" s="19"/>
      <c r="B45" s="57"/>
      <c r="C45" s="403"/>
      <c r="D45" s="404"/>
      <c r="E45" s="59"/>
      <c r="F45" s="48"/>
      <c r="G45" s="508"/>
      <c r="H45" s="508"/>
      <c r="I45" s="59"/>
      <c r="J45" s="59"/>
    </row>
    <row r="46" spans="1:11" ht="14.1" customHeight="1">
      <c r="A46" s="19"/>
      <c r="B46" s="64"/>
      <c r="C46" s="402" t="s">
        <v>411</v>
      </c>
      <c r="D46" s="399"/>
      <c r="E46" s="59"/>
      <c r="F46" s="544" t="s">
        <v>412</v>
      </c>
      <c r="G46" s="544"/>
      <c r="H46" s="544"/>
      <c r="I46" s="43"/>
      <c r="J46" s="59"/>
    </row>
    <row r="47" spans="1:11" ht="30" customHeight="1">
      <c r="A47" s="19"/>
      <c r="B47" s="65"/>
      <c r="C47" s="405" t="s">
        <v>413</v>
      </c>
      <c r="D47" s="132"/>
      <c r="E47" s="66"/>
      <c r="F47" s="561" t="s">
        <v>414</v>
      </c>
      <c r="G47" s="561"/>
      <c r="H47" s="561"/>
      <c r="I47" s="43"/>
      <c r="J47" s="59"/>
    </row>
  </sheetData>
  <sheetProtection formatCells="0" selectLockedCells="1"/>
  <mergeCells count="35">
    <mergeCell ref="B40:C40"/>
    <mergeCell ref="B43:I43"/>
    <mergeCell ref="G45:H45"/>
    <mergeCell ref="F46:H46"/>
    <mergeCell ref="F47:H47"/>
    <mergeCell ref="B38:C38"/>
    <mergeCell ref="B24:C24"/>
    <mergeCell ref="B25:C25"/>
    <mergeCell ref="B27:C27"/>
    <mergeCell ref="B29:C29"/>
    <mergeCell ref="B30:C30"/>
    <mergeCell ref="B31:C31"/>
    <mergeCell ref="B32:C32"/>
    <mergeCell ref="B34:C34"/>
    <mergeCell ref="B35:C35"/>
    <mergeCell ref="B36:C36"/>
    <mergeCell ref="B37:C37"/>
    <mergeCell ref="B23:C23"/>
    <mergeCell ref="C6:G6"/>
    <mergeCell ref="C7:I7"/>
    <mergeCell ref="C8:G8"/>
    <mergeCell ref="B11:C11"/>
    <mergeCell ref="B14:C14"/>
    <mergeCell ref="B16:C16"/>
    <mergeCell ref="B17:C17"/>
    <mergeCell ref="B18:C18"/>
    <mergeCell ref="B19:C19"/>
    <mergeCell ref="B21:C21"/>
    <mergeCell ref="B22:C22"/>
    <mergeCell ref="C5:G5"/>
    <mergeCell ref="D1:E1"/>
    <mergeCell ref="F1:G1"/>
    <mergeCell ref="H1:I1"/>
    <mergeCell ref="C3:G3"/>
    <mergeCell ref="C4:G4"/>
  </mergeCells>
  <printOptions verticalCentered="1"/>
  <pageMargins left="1.2598425196850394" right="0.82677165354330717" top="0.39370078740157483" bottom="0.39370078740157483" header="0" footer="0"/>
  <pageSetup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WhiteSpace="0" topLeftCell="E40" zoomScaleNormal="100" workbookViewId="0">
      <selection activeCell="N54" sqref="N54"/>
    </sheetView>
  </sheetViews>
  <sheetFormatPr baseColWidth="10" defaultRowHeight="12"/>
  <cols>
    <col min="1" max="1" width="1.28515625" style="21" customWidth="1"/>
    <col min="2" max="3" width="3.7109375" style="21" customWidth="1"/>
    <col min="4" max="4" width="23.85546875" style="21" customWidth="1"/>
    <col min="5" max="5" width="21.42578125" style="21" customWidth="1"/>
    <col min="6" max="6" width="17.28515625" style="21" customWidth="1"/>
    <col min="7" max="8" width="18.7109375" style="38" customWidth="1"/>
    <col min="9" max="9" width="7.7109375" style="21" customWidth="1"/>
    <col min="10" max="11" width="3.7109375" style="20" customWidth="1"/>
    <col min="12" max="16" width="18.7109375" style="20" customWidth="1"/>
    <col min="17" max="17" width="1.85546875" style="20" customWidth="1"/>
    <col min="18" max="16384" width="11.42578125" style="20"/>
  </cols>
  <sheetData>
    <row r="1" spans="1:17" s="19" customFormat="1" ht="16.5" customHeight="1">
      <c r="B1" s="25"/>
      <c r="C1" s="25"/>
      <c r="D1" s="25"/>
      <c r="E1" s="497" t="s">
        <v>193</v>
      </c>
      <c r="F1" s="497"/>
      <c r="G1" s="497"/>
      <c r="H1" s="497"/>
      <c r="I1" s="497"/>
      <c r="J1" s="497"/>
      <c r="K1" s="497"/>
      <c r="L1" s="497"/>
      <c r="M1" s="497"/>
      <c r="N1" s="497"/>
      <c r="O1" s="497"/>
      <c r="P1" s="25"/>
      <c r="Q1" s="25"/>
    </row>
    <row r="2" spans="1:17" ht="15" customHeight="1">
      <c r="B2" s="25"/>
      <c r="C2" s="25"/>
      <c r="D2" s="25"/>
      <c r="E2" s="497" t="s">
        <v>176</v>
      </c>
      <c r="F2" s="497"/>
      <c r="G2" s="497"/>
      <c r="H2" s="497"/>
      <c r="I2" s="497"/>
      <c r="J2" s="497"/>
      <c r="K2" s="497"/>
      <c r="L2" s="497"/>
      <c r="M2" s="497"/>
      <c r="N2" s="497"/>
      <c r="O2" s="497"/>
      <c r="P2" s="25"/>
      <c r="Q2" s="25"/>
    </row>
    <row r="3" spans="1:17" ht="15" customHeight="1">
      <c r="B3" s="25"/>
      <c r="C3" s="25"/>
      <c r="D3" s="400"/>
      <c r="E3" s="497" t="s">
        <v>195</v>
      </c>
      <c r="F3" s="497"/>
      <c r="G3" s="497"/>
      <c r="H3" s="497"/>
      <c r="I3" s="497"/>
      <c r="J3" s="497"/>
      <c r="K3" s="497"/>
      <c r="L3" s="497"/>
      <c r="M3" s="497"/>
      <c r="N3" s="497"/>
      <c r="O3" s="497"/>
      <c r="P3" s="25"/>
      <c r="Q3" s="25"/>
    </row>
    <row r="4" spans="1:17" ht="16.5" customHeight="1">
      <c r="B4" s="25"/>
      <c r="C4" s="25"/>
      <c r="D4" s="25"/>
      <c r="E4" s="497" t="s">
        <v>1</v>
      </c>
      <c r="F4" s="497"/>
      <c r="G4" s="497"/>
      <c r="H4" s="497"/>
      <c r="I4" s="497"/>
      <c r="J4" s="497"/>
      <c r="K4" s="497"/>
      <c r="L4" s="497"/>
      <c r="M4" s="497"/>
      <c r="N4" s="497"/>
      <c r="O4" s="497"/>
      <c r="P4" s="25"/>
      <c r="Q4" s="25"/>
    </row>
    <row r="5" spans="1:17" ht="3" customHeight="1">
      <c r="C5" s="26"/>
      <c r="D5" s="236"/>
      <c r="E5" s="112"/>
      <c r="F5" s="112"/>
      <c r="G5" s="112"/>
      <c r="H5" s="112"/>
      <c r="I5" s="112"/>
      <c r="J5" s="112"/>
      <c r="K5" s="112"/>
      <c r="L5" s="112"/>
      <c r="M5" s="112"/>
      <c r="N5" s="112"/>
      <c r="O5" s="25"/>
      <c r="P5" s="19"/>
      <c r="Q5" s="19"/>
    </row>
    <row r="6" spans="1:17" ht="19.5" customHeight="1">
      <c r="A6" s="67"/>
      <c r="B6" s="510" t="s">
        <v>4</v>
      </c>
      <c r="C6" s="510"/>
      <c r="D6" s="510"/>
      <c r="E6" s="519" t="s">
        <v>476</v>
      </c>
      <c r="F6" s="519"/>
      <c r="G6" s="519"/>
      <c r="H6" s="519"/>
      <c r="I6" s="519"/>
      <c r="J6" s="519"/>
      <c r="K6" s="519"/>
      <c r="L6" s="519"/>
      <c r="M6" s="519"/>
      <c r="N6" s="519"/>
      <c r="O6" s="519"/>
      <c r="P6" s="134"/>
      <c r="Q6" s="19"/>
    </row>
    <row r="7" spans="1:17" s="19" customFormat="1" ht="5.0999999999999996" customHeight="1">
      <c r="A7" s="21"/>
      <c r="B7" s="26"/>
      <c r="C7" s="26"/>
      <c r="D7" s="236"/>
      <c r="E7" s="26"/>
      <c r="F7" s="26"/>
      <c r="G7" s="237"/>
      <c r="H7" s="237"/>
      <c r="I7" s="236"/>
    </row>
    <row r="8" spans="1:17" s="19" customFormat="1" ht="3" customHeight="1">
      <c r="A8" s="21"/>
      <c r="B8" s="21"/>
      <c r="C8" s="238"/>
      <c r="D8" s="236"/>
      <c r="E8" s="238"/>
      <c r="F8" s="238"/>
      <c r="G8" s="239"/>
      <c r="H8" s="239"/>
      <c r="I8" s="236"/>
    </row>
    <row r="9" spans="1:17" s="19" customFormat="1" ht="31.5" customHeight="1">
      <c r="A9" s="240"/>
      <c r="B9" s="575" t="s">
        <v>76</v>
      </c>
      <c r="C9" s="575"/>
      <c r="D9" s="575"/>
      <c r="E9" s="575"/>
      <c r="F9" s="113"/>
      <c r="G9" s="108">
        <v>2014</v>
      </c>
      <c r="H9" s="108">
        <v>2013</v>
      </c>
      <c r="I9" s="241"/>
      <c r="J9" s="575" t="s">
        <v>76</v>
      </c>
      <c r="K9" s="575"/>
      <c r="L9" s="575"/>
      <c r="M9" s="575"/>
      <c r="N9" s="113"/>
      <c r="O9" s="108">
        <v>2014</v>
      </c>
      <c r="P9" s="108">
        <v>2013</v>
      </c>
      <c r="Q9" s="242"/>
    </row>
    <row r="10" spans="1:17" s="19" customFormat="1" ht="3" customHeight="1">
      <c r="A10" s="31"/>
      <c r="B10" s="21"/>
      <c r="C10" s="21"/>
      <c r="D10" s="32"/>
      <c r="E10" s="32"/>
      <c r="F10" s="32"/>
      <c r="G10" s="243"/>
      <c r="H10" s="243"/>
      <c r="I10" s="21"/>
      <c r="Q10" s="34"/>
    </row>
    <row r="11" spans="1:17" s="19" customFormat="1" ht="12.75">
      <c r="A11" s="35"/>
      <c r="B11" s="38"/>
      <c r="C11" s="36"/>
      <c r="D11" s="36"/>
      <c r="E11" s="36"/>
      <c r="F11" s="36"/>
      <c r="G11" s="243"/>
      <c r="H11" s="243"/>
      <c r="I11" s="38"/>
      <c r="Q11" s="34"/>
    </row>
    <row r="12" spans="1:17" ht="17.25" customHeight="1">
      <c r="A12" s="35"/>
      <c r="B12" s="572" t="s">
        <v>177</v>
      </c>
      <c r="C12" s="572"/>
      <c r="D12" s="572"/>
      <c r="E12" s="572"/>
      <c r="F12" s="572"/>
      <c r="G12" s="243"/>
      <c r="H12" s="243"/>
      <c r="I12" s="38"/>
      <c r="J12" s="572" t="s">
        <v>178</v>
      </c>
      <c r="K12" s="572"/>
      <c r="L12" s="572"/>
      <c r="M12" s="572"/>
      <c r="N12" s="572"/>
      <c r="O12" s="244"/>
      <c r="P12" s="244"/>
      <c r="Q12" s="34"/>
    </row>
    <row r="13" spans="1:17" ht="17.25" customHeight="1">
      <c r="A13" s="35"/>
      <c r="B13" s="38"/>
      <c r="C13" s="36"/>
      <c r="D13" s="38"/>
      <c r="E13" s="36"/>
      <c r="F13" s="36"/>
      <c r="G13" s="243"/>
      <c r="H13" s="243"/>
      <c r="I13" s="38"/>
      <c r="J13" s="38"/>
      <c r="K13" s="36"/>
      <c r="L13" s="36"/>
      <c r="M13" s="36"/>
      <c r="N13" s="36"/>
      <c r="O13" s="244"/>
      <c r="P13" s="244"/>
      <c r="Q13" s="34"/>
    </row>
    <row r="14" spans="1:17" ht="17.25" customHeight="1">
      <c r="A14" s="35"/>
      <c r="B14" s="38"/>
      <c r="C14" s="572" t="s">
        <v>67</v>
      </c>
      <c r="D14" s="572"/>
      <c r="E14" s="572"/>
      <c r="F14" s="572"/>
      <c r="G14" s="245">
        <f>SUM(G15:G25)</f>
        <v>31455468</v>
      </c>
      <c r="H14" s="245">
        <f>SUM(H15:H25)</f>
        <v>29805777</v>
      </c>
      <c r="I14" s="38"/>
      <c r="J14" s="38"/>
      <c r="K14" s="572" t="s">
        <v>67</v>
      </c>
      <c r="L14" s="572"/>
      <c r="M14" s="572"/>
      <c r="N14" s="572"/>
      <c r="O14" s="245">
        <f>SUM(O15:O17)</f>
        <v>0</v>
      </c>
      <c r="P14" s="245">
        <f>SUM(P15:P17)</f>
        <v>0</v>
      </c>
      <c r="Q14" s="34"/>
    </row>
    <row r="15" spans="1:17" ht="15" customHeight="1">
      <c r="A15" s="35"/>
      <c r="B15" s="38"/>
      <c r="C15" s="36"/>
      <c r="D15" s="573" t="s">
        <v>86</v>
      </c>
      <c r="E15" s="573"/>
      <c r="F15" s="573"/>
      <c r="G15" s="246">
        <v>0</v>
      </c>
      <c r="H15" s="246">
        <v>0</v>
      </c>
      <c r="I15" s="38"/>
      <c r="J15" s="38"/>
      <c r="K15" s="19"/>
      <c r="L15" s="574" t="s">
        <v>33</v>
      </c>
      <c r="M15" s="574"/>
      <c r="N15" s="574"/>
      <c r="O15" s="246">
        <v>0</v>
      </c>
      <c r="P15" s="246">
        <v>0</v>
      </c>
      <c r="Q15" s="34"/>
    </row>
    <row r="16" spans="1:17" ht="15" customHeight="1">
      <c r="A16" s="35"/>
      <c r="B16" s="38"/>
      <c r="C16" s="36"/>
      <c r="D16" s="573" t="s">
        <v>206</v>
      </c>
      <c r="E16" s="573"/>
      <c r="F16" s="573"/>
      <c r="G16" s="246"/>
      <c r="H16" s="246"/>
      <c r="I16" s="38"/>
      <c r="J16" s="38"/>
      <c r="K16" s="19"/>
      <c r="L16" s="574" t="s">
        <v>35</v>
      </c>
      <c r="M16" s="574"/>
      <c r="N16" s="574"/>
      <c r="O16" s="246">
        <v>0</v>
      </c>
      <c r="P16" s="246">
        <v>0</v>
      </c>
      <c r="Q16" s="34"/>
    </row>
    <row r="17" spans="1:17" ht="15" customHeight="1">
      <c r="A17" s="35"/>
      <c r="B17" s="38"/>
      <c r="C17" s="247"/>
      <c r="D17" s="573" t="s">
        <v>179</v>
      </c>
      <c r="E17" s="573"/>
      <c r="F17" s="573"/>
      <c r="G17" s="246">
        <v>0</v>
      </c>
      <c r="H17" s="246">
        <v>0</v>
      </c>
      <c r="I17" s="38"/>
      <c r="J17" s="38"/>
      <c r="K17" s="243"/>
      <c r="L17" s="574" t="s">
        <v>210</v>
      </c>
      <c r="M17" s="574"/>
      <c r="N17" s="574"/>
      <c r="O17" s="246">
        <v>0</v>
      </c>
      <c r="P17" s="246">
        <v>0</v>
      </c>
      <c r="Q17" s="34"/>
    </row>
    <row r="18" spans="1:17" ht="15" customHeight="1">
      <c r="A18" s="35"/>
      <c r="B18" s="38"/>
      <c r="C18" s="247"/>
      <c r="D18" s="573" t="s">
        <v>92</v>
      </c>
      <c r="E18" s="573"/>
      <c r="F18" s="573"/>
      <c r="G18" s="246">
        <v>0</v>
      </c>
      <c r="H18" s="246">
        <v>0</v>
      </c>
      <c r="I18" s="38"/>
      <c r="J18" s="38"/>
      <c r="K18" s="243"/>
      <c r="Q18" s="34"/>
    </row>
    <row r="19" spans="1:17" ht="15" customHeight="1">
      <c r="A19" s="35"/>
      <c r="B19" s="38"/>
      <c r="C19" s="247"/>
      <c r="D19" s="573" t="s">
        <v>93</v>
      </c>
      <c r="E19" s="573"/>
      <c r="F19" s="573"/>
      <c r="G19" s="246">
        <v>0</v>
      </c>
      <c r="H19" s="246">
        <v>0</v>
      </c>
      <c r="I19" s="38"/>
      <c r="J19" s="38"/>
      <c r="K19" s="248" t="s">
        <v>68</v>
      </c>
      <c r="L19" s="248"/>
      <c r="M19" s="248"/>
      <c r="N19" s="248"/>
      <c r="O19" s="245">
        <f>SUM(O20:O22)</f>
        <v>0</v>
      </c>
      <c r="P19" s="245">
        <f>SUM(P20:P22)</f>
        <v>0</v>
      </c>
      <c r="Q19" s="34"/>
    </row>
    <row r="20" spans="1:17" ht="15" customHeight="1">
      <c r="A20" s="35"/>
      <c r="B20" s="38"/>
      <c r="C20" s="247"/>
      <c r="D20" s="573" t="s">
        <v>94</v>
      </c>
      <c r="E20" s="573"/>
      <c r="F20" s="573"/>
      <c r="G20" s="246">
        <v>0</v>
      </c>
      <c r="H20" s="246">
        <v>0</v>
      </c>
      <c r="I20" s="38"/>
      <c r="J20" s="38"/>
      <c r="K20" s="243"/>
      <c r="L20" s="247" t="s">
        <v>33</v>
      </c>
      <c r="M20" s="247"/>
      <c r="N20" s="247"/>
      <c r="O20" s="246">
        <v>0</v>
      </c>
      <c r="P20" s="246">
        <v>0</v>
      </c>
      <c r="Q20" s="34"/>
    </row>
    <row r="21" spans="1:17" ht="15" customHeight="1">
      <c r="A21" s="35"/>
      <c r="B21" s="38"/>
      <c r="C21" s="247"/>
      <c r="D21" s="573" t="s">
        <v>96</v>
      </c>
      <c r="E21" s="573"/>
      <c r="F21" s="573"/>
      <c r="G21" s="246">
        <v>0</v>
      </c>
      <c r="H21" s="246">
        <v>0</v>
      </c>
      <c r="I21" s="38"/>
      <c r="J21" s="38"/>
      <c r="K21" s="243"/>
      <c r="L21" s="574" t="s">
        <v>35</v>
      </c>
      <c r="M21" s="574"/>
      <c r="N21" s="574"/>
      <c r="O21" s="246">
        <v>0</v>
      </c>
      <c r="P21" s="246">
        <v>0</v>
      </c>
      <c r="Q21" s="34"/>
    </row>
    <row r="22" spans="1:17" ht="28.5" customHeight="1">
      <c r="A22" s="35"/>
      <c r="B22" s="38"/>
      <c r="C22" s="247"/>
      <c r="D22" s="573" t="s">
        <v>98</v>
      </c>
      <c r="E22" s="573"/>
      <c r="F22" s="573"/>
      <c r="G22" s="246">
        <v>0</v>
      </c>
      <c r="H22" s="246">
        <v>0</v>
      </c>
      <c r="I22" s="38"/>
      <c r="J22" s="38"/>
      <c r="K22" s="19"/>
      <c r="L22" s="574" t="s">
        <v>211</v>
      </c>
      <c r="M22" s="574"/>
      <c r="N22" s="574"/>
      <c r="O22" s="246">
        <v>0</v>
      </c>
      <c r="P22" s="246">
        <v>0</v>
      </c>
      <c r="Q22" s="34"/>
    </row>
    <row r="23" spans="1:17" ht="15" customHeight="1">
      <c r="A23" s="35"/>
      <c r="B23" s="38"/>
      <c r="C23" s="247"/>
      <c r="D23" s="573" t="s">
        <v>103</v>
      </c>
      <c r="E23" s="573"/>
      <c r="F23" s="573"/>
      <c r="G23" s="246">
        <v>0</v>
      </c>
      <c r="H23" s="246">
        <v>0</v>
      </c>
      <c r="I23" s="38"/>
      <c r="J23" s="38"/>
      <c r="K23" s="572" t="s">
        <v>180</v>
      </c>
      <c r="L23" s="572"/>
      <c r="M23" s="572"/>
      <c r="N23" s="572"/>
      <c r="O23" s="245">
        <f>O14-O19</f>
        <v>0</v>
      </c>
      <c r="P23" s="245">
        <f>P14-P19</f>
        <v>0</v>
      </c>
      <c r="Q23" s="34"/>
    </row>
    <row r="24" spans="1:17" ht="15" customHeight="1">
      <c r="A24" s="35"/>
      <c r="B24" s="38"/>
      <c r="C24" s="247"/>
      <c r="D24" s="573" t="s">
        <v>207</v>
      </c>
      <c r="E24" s="573"/>
      <c r="F24" s="573"/>
      <c r="G24" s="246">
        <f>++EA!D24</f>
        <v>31455181</v>
      </c>
      <c r="H24" s="246">
        <f>+EA!E24</f>
        <v>29805608</v>
      </c>
      <c r="I24" s="38"/>
      <c r="J24" s="38"/>
      <c r="Q24" s="34"/>
    </row>
    <row r="25" spans="1:17" ht="15" customHeight="1">
      <c r="A25" s="35"/>
      <c r="B25" s="38"/>
      <c r="C25" s="247"/>
      <c r="D25" s="573" t="s">
        <v>208</v>
      </c>
      <c r="E25" s="573"/>
      <c r="F25" s="174"/>
      <c r="G25" s="246">
        <f>+EA!D27</f>
        <v>287</v>
      </c>
      <c r="H25" s="246">
        <f>+EA!E27</f>
        <v>169</v>
      </c>
      <c r="I25" s="38"/>
      <c r="J25" s="19"/>
      <c r="Q25" s="34"/>
    </row>
    <row r="26" spans="1:17" ht="15" customHeight="1">
      <c r="A26" s="35"/>
      <c r="B26" s="38"/>
      <c r="C26" s="36"/>
      <c r="D26" s="38"/>
      <c r="E26" s="36"/>
      <c r="F26" s="36"/>
      <c r="G26" s="243"/>
      <c r="H26" s="243"/>
      <c r="I26" s="38"/>
      <c r="J26" s="572" t="s">
        <v>181</v>
      </c>
      <c r="K26" s="572"/>
      <c r="L26" s="572"/>
      <c r="M26" s="572"/>
      <c r="N26" s="572"/>
      <c r="O26" s="19"/>
      <c r="P26" s="19"/>
      <c r="Q26" s="34"/>
    </row>
    <row r="27" spans="1:17" ht="15" customHeight="1">
      <c r="A27" s="35"/>
      <c r="B27" s="38"/>
      <c r="C27" s="572" t="s">
        <v>68</v>
      </c>
      <c r="D27" s="572"/>
      <c r="E27" s="572"/>
      <c r="F27" s="572"/>
      <c r="G27" s="245">
        <f>SUM(G28:G46)</f>
        <v>31627385</v>
      </c>
      <c r="H27" s="245">
        <f>SUM(H28:H46)</f>
        <v>29306126</v>
      </c>
      <c r="I27" s="38"/>
      <c r="J27" s="38"/>
      <c r="K27" s="36"/>
      <c r="L27" s="38"/>
      <c r="M27" s="174"/>
      <c r="N27" s="174"/>
      <c r="O27" s="244"/>
      <c r="P27" s="244"/>
      <c r="Q27" s="34"/>
    </row>
    <row r="28" spans="1:17" ht="15" customHeight="1">
      <c r="A28" s="35"/>
      <c r="B28" s="38"/>
      <c r="C28" s="248"/>
      <c r="D28" s="573" t="s">
        <v>182</v>
      </c>
      <c r="E28" s="573"/>
      <c r="F28" s="573"/>
      <c r="G28" s="246">
        <f>+EA!I13</f>
        <v>28682641</v>
      </c>
      <c r="H28" s="246">
        <f>+EA!J13</f>
        <v>26544731</v>
      </c>
      <c r="I28" s="38"/>
      <c r="J28" s="38"/>
      <c r="K28" s="248" t="s">
        <v>67</v>
      </c>
      <c r="L28" s="248"/>
      <c r="M28" s="248"/>
      <c r="N28" s="248"/>
      <c r="O28" s="245">
        <f>O29+O32</f>
        <v>0</v>
      </c>
      <c r="P28" s="245">
        <f>P29+P32</f>
        <v>0</v>
      </c>
      <c r="Q28" s="34"/>
    </row>
    <row r="29" spans="1:17" ht="15" customHeight="1">
      <c r="A29" s="35"/>
      <c r="B29" s="38"/>
      <c r="C29" s="248"/>
      <c r="D29" s="573" t="s">
        <v>89</v>
      </c>
      <c r="E29" s="573"/>
      <c r="F29" s="573"/>
      <c r="G29" s="246">
        <f>+EA!I14</f>
        <v>955501</v>
      </c>
      <c r="H29" s="246">
        <f>+EA!J14</f>
        <v>941062</v>
      </c>
      <c r="I29" s="38"/>
      <c r="J29" s="19"/>
      <c r="K29" s="19"/>
      <c r="L29" s="247" t="s">
        <v>183</v>
      </c>
      <c r="M29" s="247"/>
      <c r="N29" s="247"/>
      <c r="O29" s="246">
        <f>SUM(O30:O31)</f>
        <v>0</v>
      </c>
      <c r="P29" s="246">
        <f>SUM(P30:P31)</f>
        <v>0</v>
      </c>
      <c r="Q29" s="34"/>
    </row>
    <row r="30" spans="1:17" ht="15" customHeight="1">
      <c r="A30" s="35"/>
      <c r="B30" s="38"/>
      <c r="C30" s="248"/>
      <c r="D30" s="573" t="s">
        <v>91</v>
      </c>
      <c r="E30" s="573"/>
      <c r="F30" s="573"/>
      <c r="G30" s="246">
        <f>+EA!I15</f>
        <v>1989243</v>
      </c>
      <c r="H30" s="246">
        <f>+EA!J15</f>
        <v>1820333</v>
      </c>
      <c r="I30" s="38"/>
      <c r="J30" s="38"/>
      <c r="K30" s="248"/>
      <c r="L30" s="247" t="s">
        <v>184</v>
      </c>
      <c r="M30" s="247"/>
      <c r="N30" s="247"/>
      <c r="O30" s="246">
        <v>0</v>
      </c>
      <c r="P30" s="246">
        <v>0</v>
      </c>
      <c r="Q30" s="34"/>
    </row>
    <row r="31" spans="1:17" ht="15" customHeight="1">
      <c r="A31" s="35"/>
      <c r="B31" s="38"/>
      <c r="C31" s="36"/>
      <c r="D31" s="38"/>
      <c r="E31" s="36"/>
      <c r="F31" s="36"/>
      <c r="G31" s="243"/>
      <c r="H31" s="243"/>
      <c r="I31" s="38"/>
      <c r="J31" s="38"/>
      <c r="K31" s="248"/>
      <c r="L31" s="247" t="s">
        <v>186</v>
      </c>
      <c r="M31" s="247"/>
      <c r="N31" s="247"/>
      <c r="O31" s="246">
        <v>0</v>
      </c>
      <c r="P31" s="246">
        <v>0</v>
      </c>
      <c r="Q31" s="34"/>
    </row>
    <row r="32" spans="1:17" ht="15" customHeight="1">
      <c r="A32" s="35"/>
      <c r="B32" s="38"/>
      <c r="C32" s="248"/>
      <c r="D32" s="573" t="s">
        <v>95</v>
      </c>
      <c r="E32" s="573"/>
      <c r="F32" s="573"/>
      <c r="G32" s="246">
        <v>0</v>
      </c>
      <c r="H32" s="246">
        <v>0</v>
      </c>
      <c r="I32" s="38"/>
      <c r="J32" s="38"/>
      <c r="K32" s="248"/>
      <c r="L32" s="574" t="s">
        <v>213</v>
      </c>
      <c r="M32" s="574"/>
      <c r="N32" s="574"/>
      <c r="O32" s="246"/>
      <c r="P32" s="246"/>
      <c r="Q32" s="34"/>
    </row>
    <row r="33" spans="1:17" ht="15" customHeight="1">
      <c r="A33" s="35"/>
      <c r="B33" s="38"/>
      <c r="C33" s="248"/>
      <c r="D33" s="573" t="s">
        <v>185</v>
      </c>
      <c r="E33" s="573"/>
      <c r="F33" s="573"/>
      <c r="G33" s="246">
        <v>0</v>
      </c>
      <c r="H33" s="246">
        <v>0</v>
      </c>
      <c r="I33" s="38"/>
      <c r="J33" s="38"/>
      <c r="K33" s="243"/>
      <c r="Q33" s="34"/>
    </row>
    <row r="34" spans="1:17" ht="15" customHeight="1">
      <c r="A34" s="35"/>
      <c r="B34" s="38"/>
      <c r="C34" s="248"/>
      <c r="D34" s="573" t="s">
        <v>187</v>
      </c>
      <c r="E34" s="573"/>
      <c r="F34" s="573"/>
      <c r="G34" s="246">
        <v>0</v>
      </c>
      <c r="H34" s="246">
        <v>0</v>
      </c>
      <c r="I34" s="38"/>
      <c r="J34" s="38"/>
      <c r="K34" s="248" t="s">
        <v>68</v>
      </c>
      <c r="L34" s="248"/>
      <c r="M34" s="248"/>
      <c r="N34" s="248"/>
      <c r="O34" s="245">
        <f>O35+O38</f>
        <v>0</v>
      </c>
      <c r="P34" s="245">
        <f>P35+P38</f>
        <v>0</v>
      </c>
      <c r="Q34" s="34"/>
    </row>
    <row r="35" spans="1:17" ht="15" customHeight="1">
      <c r="A35" s="35"/>
      <c r="B35" s="38"/>
      <c r="C35" s="248"/>
      <c r="D35" s="573" t="s">
        <v>100</v>
      </c>
      <c r="E35" s="573"/>
      <c r="F35" s="573"/>
      <c r="G35" s="246">
        <v>0</v>
      </c>
      <c r="H35" s="246">
        <v>0</v>
      </c>
      <c r="I35" s="38"/>
      <c r="J35" s="38"/>
      <c r="K35" s="19"/>
      <c r="L35" s="247" t="s">
        <v>188</v>
      </c>
      <c r="M35" s="247"/>
      <c r="N35" s="247"/>
      <c r="O35" s="246">
        <f>SUM(O36:O37)</f>
        <v>0</v>
      </c>
      <c r="P35" s="246">
        <f>SUM(P36:P37)</f>
        <v>0</v>
      </c>
      <c r="Q35" s="34"/>
    </row>
    <row r="36" spans="1:17" ht="15" customHeight="1">
      <c r="A36" s="35"/>
      <c r="B36" s="38"/>
      <c r="C36" s="248"/>
      <c r="D36" s="573" t="s">
        <v>102</v>
      </c>
      <c r="E36" s="573"/>
      <c r="F36" s="573"/>
      <c r="G36" s="246">
        <v>0</v>
      </c>
      <c r="H36" s="246">
        <v>0</v>
      </c>
      <c r="I36" s="38"/>
      <c r="J36" s="38"/>
      <c r="K36" s="248"/>
      <c r="L36" s="247" t="s">
        <v>184</v>
      </c>
      <c r="M36" s="247"/>
      <c r="N36" s="247"/>
      <c r="O36" s="246">
        <v>0</v>
      </c>
      <c r="P36" s="246">
        <v>0</v>
      </c>
      <c r="Q36" s="34"/>
    </row>
    <row r="37" spans="1:17" ht="15" customHeight="1">
      <c r="A37" s="35"/>
      <c r="B37" s="38"/>
      <c r="C37" s="248"/>
      <c r="D37" s="573" t="s">
        <v>104</v>
      </c>
      <c r="E37" s="573"/>
      <c r="F37" s="573"/>
      <c r="G37" s="246">
        <v>0</v>
      </c>
      <c r="H37" s="246">
        <v>0</v>
      </c>
      <c r="I37" s="38"/>
      <c r="J37" s="19"/>
      <c r="K37" s="248"/>
      <c r="L37" s="247" t="s">
        <v>186</v>
      </c>
      <c r="M37" s="247"/>
      <c r="N37" s="247"/>
      <c r="O37" s="246">
        <v>0</v>
      </c>
      <c r="P37" s="246">
        <v>0</v>
      </c>
      <c r="Q37" s="34"/>
    </row>
    <row r="38" spans="1:17" ht="15" customHeight="1">
      <c r="A38" s="35"/>
      <c r="B38" s="38"/>
      <c r="C38" s="248"/>
      <c r="D38" s="573" t="s">
        <v>105</v>
      </c>
      <c r="E38" s="573"/>
      <c r="F38" s="573"/>
      <c r="G38" s="246">
        <v>0</v>
      </c>
      <c r="H38" s="246">
        <v>0</v>
      </c>
      <c r="I38" s="38"/>
      <c r="J38" s="38"/>
      <c r="K38" s="248"/>
      <c r="L38" s="574" t="s">
        <v>212</v>
      </c>
      <c r="M38" s="574"/>
      <c r="N38" s="574"/>
      <c r="O38" s="246">
        <v>0</v>
      </c>
      <c r="P38" s="246">
        <v>0</v>
      </c>
      <c r="Q38" s="34"/>
    </row>
    <row r="39" spans="1:17" ht="15" customHeight="1">
      <c r="A39" s="35"/>
      <c r="B39" s="38"/>
      <c r="C39" s="248"/>
      <c r="D39" s="573" t="s">
        <v>106</v>
      </c>
      <c r="E39" s="573"/>
      <c r="F39" s="573"/>
      <c r="G39" s="246">
        <v>0</v>
      </c>
      <c r="H39" s="246">
        <v>0</v>
      </c>
      <c r="I39" s="38"/>
      <c r="J39" s="38"/>
      <c r="K39" s="243"/>
      <c r="Q39" s="34"/>
    </row>
    <row r="40" spans="1:17" ht="15" customHeight="1">
      <c r="A40" s="35"/>
      <c r="B40" s="38"/>
      <c r="C40" s="248"/>
      <c r="D40" s="573" t="s">
        <v>108</v>
      </c>
      <c r="E40" s="573"/>
      <c r="F40" s="573"/>
      <c r="G40" s="246">
        <v>0</v>
      </c>
      <c r="H40" s="246">
        <v>0</v>
      </c>
      <c r="I40" s="38"/>
      <c r="J40" s="38"/>
      <c r="K40" s="679" t="s">
        <v>475</v>
      </c>
      <c r="L40" s="572"/>
      <c r="M40" s="572"/>
      <c r="N40" s="572"/>
      <c r="O40" s="245">
        <f>O28-O34</f>
        <v>0</v>
      </c>
      <c r="P40" s="245">
        <f>P28-P34</f>
        <v>0</v>
      </c>
      <c r="Q40" s="34"/>
    </row>
    <row r="41" spans="1:17" ht="15" customHeight="1">
      <c r="A41" s="35"/>
      <c r="B41" s="38"/>
      <c r="C41" s="36"/>
      <c r="D41" s="38"/>
      <c r="E41" s="36"/>
      <c r="F41" s="36"/>
      <c r="G41" s="243"/>
      <c r="H41" s="243"/>
      <c r="I41" s="38"/>
      <c r="J41" s="38"/>
      <c r="Q41" s="34"/>
    </row>
    <row r="42" spans="1:17" ht="15" customHeight="1">
      <c r="A42" s="35"/>
      <c r="B42" s="38"/>
      <c r="C42" s="248"/>
      <c r="D42" s="573" t="s">
        <v>189</v>
      </c>
      <c r="E42" s="573"/>
      <c r="F42" s="573"/>
      <c r="G42" s="246">
        <v>0</v>
      </c>
      <c r="H42" s="246">
        <v>0</v>
      </c>
      <c r="I42" s="38"/>
      <c r="J42" s="38"/>
      <c r="Q42" s="34"/>
    </row>
    <row r="43" spans="1:17" ht="15" customHeight="1">
      <c r="A43" s="35"/>
      <c r="B43" s="38"/>
      <c r="C43" s="248"/>
      <c r="D43" s="573" t="s">
        <v>141</v>
      </c>
      <c r="E43" s="573"/>
      <c r="F43" s="573"/>
      <c r="G43" s="246">
        <v>0</v>
      </c>
      <c r="H43" s="246">
        <v>0</v>
      </c>
      <c r="I43" s="38"/>
      <c r="J43" s="577" t="s">
        <v>191</v>
      </c>
      <c r="K43" s="577"/>
      <c r="L43" s="577"/>
      <c r="M43" s="577"/>
      <c r="N43" s="577"/>
      <c r="O43" s="251">
        <f>G48+O23+O40</f>
        <v>-171917</v>
      </c>
      <c r="P43" s="251">
        <f>H48+P23+P40</f>
        <v>499651</v>
      </c>
      <c r="Q43" s="34"/>
    </row>
    <row r="44" spans="1:17" ht="15" customHeight="1">
      <c r="A44" s="35"/>
      <c r="B44" s="38"/>
      <c r="C44" s="248"/>
      <c r="D44" s="573" t="s">
        <v>115</v>
      </c>
      <c r="E44" s="573"/>
      <c r="F44" s="573"/>
      <c r="G44" s="246">
        <v>0</v>
      </c>
      <c r="H44" s="246">
        <v>0</v>
      </c>
      <c r="I44" s="38"/>
      <c r="Q44" s="34"/>
    </row>
    <row r="45" spans="1:17" ht="15" customHeight="1">
      <c r="A45" s="35"/>
      <c r="B45" s="38"/>
      <c r="C45" s="243"/>
      <c r="D45" s="243"/>
      <c r="E45" s="243"/>
      <c r="F45" s="243"/>
      <c r="G45" s="243"/>
      <c r="H45" s="243"/>
      <c r="I45" s="38"/>
      <c r="Q45" s="34"/>
    </row>
    <row r="46" spans="1:17" ht="15" customHeight="1">
      <c r="A46" s="35"/>
      <c r="B46" s="38"/>
      <c r="C46" s="248"/>
      <c r="D46" s="573" t="s">
        <v>209</v>
      </c>
      <c r="E46" s="573"/>
      <c r="F46" s="573"/>
      <c r="G46" s="246"/>
      <c r="H46" s="246"/>
      <c r="I46" s="38"/>
      <c r="Q46" s="34"/>
    </row>
    <row r="47" spans="1:17" ht="12.75">
      <c r="A47" s="35"/>
      <c r="B47" s="38"/>
      <c r="C47" s="36"/>
      <c r="D47" s="38"/>
      <c r="E47" s="36"/>
      <c r="F47" s="36"/>
      <c r="G47" s="243"/>
      <c r="H47" s="243"/>
      <c r="I47" s="38"/>
      <c r="J47" s="577" t="s">
        <v>201</v>
      </c>
      <c r="K47" s="577"/>
      <c r="L47" s="577"/>
      <c r="M47" s="577"/>
      <c r="N47" s="577"/>
      <c r="O47" s="251">
        <f>+P48</f>
        <v>499651</v>
      </c>
      <c r="P47" s="251"/>
      <c r="Q47" s="34"/>
    </row>
    <row r="48" spans="1:17" s="253" customFormat="1" ht="12.75">
      <c r="A48" s="249"/>
      <c r="B48" s="250"/>
      <c r="C48" s="572" t="s">
        <v>190</v>
      </c>
      <c r="D48" s="572"/>
      <c r="E48" s="572"/>
      <c r="F48" s="572"/>
      <c r="G48" s="251">
        <f>G14-G27</f>
        <v>-171917</v>
      </c>
      <c r="H48" s="251">
        <f>H14-H27</f>
        <v>499651</v>
      </c>
      <c r="I48" s="250"/>
      <c r="J48" s="577" t="s">
        <v>202</v>
      </c>
      <c r="K48" s="577"/>
      <c r="L48" s="577"/>
      <c r="M48" s="577"/>
      <c r="N48" s="577"/>
      <c r="O48" s="251">
        <f>+O47+O43</f>
        <v>327734</v>
      </c>
      <c r="P48" s="251">
        <f>+P43+P47</f>
        <v>499651</v>
      </c>
      <c r="Q48" s="252"/>
    </row>
    <row r="49" spans="1:17" s="253" customFormat="1" ht="12.75">
      <c r="A49" s="249"/>
      <c r="B49" s="250"/>
      <c r="C49" s="248"/>
      <c r="D49" s="248"/>
      <c r="E49" s="248"/>
      <c r="F49" s="248"/>
      <c r="G49" s="251"/>
      <c r="H49" s="251"/>
      <c r="I49" s="250"/>
      <c r="Q49" s="252"/>
    </row>
    <row r="50" spans="1:17" ht="14.25" customHeight="1">
      <c r="A50" s="85"/>
      <c r="B50" s="49"/>
      <c r="C50" s="254"/>
      <c r="D50" s="254"/>
      <c r="E50" s="254"/>
      <c r="F50" s="254"/>
      <c r="G50" s="255"/>
      <c r="H50" s="255"/>
      <c r="I50" s="49"/>
      <c r="J50" s="48"/>
      <c r="K50" s="48"/>
      <c r="L50" s="48"/>
      <c r="M50" s="48"/>
      <c r="N50" s="48"/>
      <c r="O50" s="48"/>
      <c r="P50" s="48"/>
      <c r="Q50" s="51"/>
    </row>
    <row r="51" spans="1:17" ht="14.25" customHeight="1">
      <c r="A51" s="38"/>
      <c r="I51" s="38"/>
      <c r="J51" s="38"/>
      <c r="K51" s="243"/>
      <c r="L51" s="243"/>
      <c r="M51" s="243"/>
      <c r="N51" s="243"/>
      <c r="O51" s="244"/>
      <c r="P51" s="244"/>
      <c r="Q51" s="19"/>
    </row>
    <row r="52" spans="1:17" ht="6" customHeight="1">
      <c r="A52" s="38"/>
      <c r="I52" s="38"/>
      <c r="J52" s="19"/>
      <c r="K52" s="19"/>
      <c r="L52" s="19"/>
      <c r="M52" s="19"/>
      <c r="N52" s="19"/>
      <c r="O52" s="19"/>
      <c r="P52" s="19"/>
      <c r="Q52" s="19"/>
    </row>
    <row r="53" spans="1:17" ht="15" customHeight="1">
      <c r="A53" s="19"/>
      <c r="B53" s="57" t="s">
        <v>78</v>
      </c>
      <c r="C53" s="57"/>
      <c r="D53" s="57"/>
      <c r="E53" s="57"/>
      <c r="F53" s="57"/>
      <c r="G53" s="57"/>
      <c r="H53" s="57"/>
      <c r="I53" s="57"/>
      <c r="J53" s="57"/>
      <c r="K53" s="19"/>
      <c r="L53" s="19"/>
      <c r="M53" s="19"/>
      <c r="N53" s="19"/>
      <c r="O53" s="258"/>
      <c r="P53" s="19"/>
      <c r="Q53" s="19"/>
    </row>
    <row r="54" spans="1:17" ht="22.5" customHeight="1">
      <c r="A54" s="19"/>
      <c r="B54" s="57"/>
      <c r="C54" s="58"/>
      <c r="D54" s="59"/>
      <c r="E54" s="59"/>
      <c r="F54" s="19"/>
      <c r="G54" s="60"/>
      <c r="H54" s="58"/>
      <c r="I54" s="59"/>
      <c r="J54" s="59"/>
      <c r="K54" s="19"/>
      <c r="L54" s="19"/>
      <c r="M54" s="19"/>
      <c r="N54" s="19"/>
      <c r="O54" s="258"/>
      <c r="P54" s="19"/>
      <c r="Q54" s="19"/>
    </row>
    <row r="55" spans="1:17" ht="29.25" customHeight="1">
      <c r="A55" s="19"/>
      <c r="B55" s="57"/>
      <c r="C55" s="58"/>
      <c r="D55" s="420"/>
      <c r="E55" s="576"/>
      <c r="F55" s="576"/>
      <c r="G55" s="419"/>
      <c r="H55" s="58"/>
      <c r="I55" s="59"/>
      <c r="J55" s="59"/>
      <c r="K55" s="19"/>
      <c r="L55" s="399"/>
      <c r="M55" s="401"/>
      <c r="N55" s="401"/>
      <c r="O55" s="401"/>
      <c r="P55" s="19"/>
      <c r="Q55" s="19"/>
    </row>
    <row r="56" spans="1:17" ht="14.1" customHeight="1">
      <c r="A56" s="19"/>
      <c r="B56" s="64"/>
      <c r="C56" s="19"/>
      <c r="D56" s="417"/>
      <c r="E56" s="570" t="s">
        <v>411</v>
      </c>
      <c r="F56" s="570"/>
      <c r="G56" s="570"/>
      <c r="H56" s="19"/>
      <c r="I56" s="43"/>
      <c r="J56" s="19"/>
      <c r="K56" s="21"/>
      <c r="L56" s="399"/>
      <c r="M56" s="571" t="s">
        <v>412</v>
      </c>
      <c r="N56" s="571"/>
      <c r="O56" s="571"/>
      <c r="P56" s="19"/>
      <c r="Q56" s="19"/>
    </row>
    <row r="57" spans="1:17" ht="30" customHeight="1">
      <c r="A57" s="19"/>
      <c r="B57" s="65"/>
      <c r="C57" s="19"/>
      <c r="D57" s="416"/>
      <c r="E57" s="561" t="s">
        <v>413</v>
      </c>
      <c r="F57" s="561"/>
      <c r="G57" s="561"/>
      <c r="H57" s="19"/>
      <c r="I57" s="43"/>
      <c r="J57" s="19"/>
      <c r="L57" s="385"/>
      <c r="M57" s="561" t="s">
        <v>414</v>
      </c>
      <c r="N57" s="561"/>
      <c r="O57" s="561"/>
      <c r="P57" s="19"/>
      <c r="Q57" s="19"/>
    </row>
  </sheetData>
  <sheetProtection formatCells="0" selectLockedCells="1"/>
  <mergeCells count="59">
    <mergeCell ref="D33:F33"/>
    <mergeCell ref="D34:F34"/>
    <mergeCell ref="L38:N38"/>
    <mergeCell ref="D35:F35"/>
    <mergeCell ref="D36:F36"/>
    <mergeCell ref="D37:F37"/>
    <mergeCell ref="D38:F38"/>
    <mergeCell ref="E55:F55"/>
    <mergeCell ref="K40:N40"/>
    <mergeCell ref="D39:F39"/>
    <mergeCell ref="D40:F40"/>
    <mergeCell ref="D42:F42"/>
    <mergeCell ref="D43:F43"/>
    <mergeCell ref="D44:F44"/>
    <mergeCell ref="D46:F46"/>
    <mergeCell ref="C48:F48"/>
    <mergeCell ref="J43:N43"/>
    <mergeCell ref="J47:N47"/>
    <mergeCell ref="J48:N48"/>
    <mergeCell ref="L32:N32"/>
    <mergeCell ref="J26:N26"/>
    <mergeCell ref="C27:F27"/>
    <mergeCell ref="D28:F28"/>
    <mergeCell ref="D29:F29"/>
    <mergeCell ref="D30:F30"/>
    <mergeCell ref="D32:F32"/>
    <mergeCell ref="D24:F24"/>
    <mergeCell ref="L22:N22"/>
    <mergeCell ref="D25:E25"/>
    <mergeCell ref="K23:N23"/>
    <mergeCell ref="D21:F21"/>
    <mergeCell ref="L15:N15"/>
    <mergeCell ref="D19:F19"/>
    <mergeCell ref="L16:N16"/>
    <mergeCell ref="D16:F16"/>
    <mergeCell ref="D23:F23"/>
    <mergeCell ref="L21:N21"/>
    <mergeCell ref="B6:D6"/>
    <mergeCell ref="E6:O6"/>
    <mergeCell ref="B9:E9"/>
    <mergeCell ref="J9:M9"/>
    <mergeCell ref="B12:F12"/>
    <mergeCell ref="J12:N12"/>
    <mergeCell ref="E56:G56"/>
    <mergeCell ref="E57:G57"/>
    <mergeCell ref="M57:O57"/>
    <mergeCell ref="M56:O56"/>
    <mergeCell ref="E1:O1"/>
    <mergeCell ref="E2:O2"/>
    <mergeCell ref="E3:O3"/>
    <mergeCell ref="E4:O4"/>
    <mergeCell ref="C14:F14"/>
    <mergeCell ref="K14:N14"/>
    <mergeCell ref="D20:F20"/>
    <mergeCell ref="L17:N17"/>
    <mergeCell ref="D22:F22"/>
    <mergeCell ref="D15:F15"/>
    <mergeCell ref="D17:F17"/>
    <mergeCell ref="D18:F18"/>
  </mergeCells>
  <printOptions verticalCentered="1"/>
  <pageMargins left="1.2598425196850394" right="1.4173228346456694" top="0.94488188976377963" bottom="0.59055118110236227" header="0" footer="0"/>
  <pageSetup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A28" workbookViewId="0">
      <selection activeCell="D22" sqref="D22"/>
    </sheetView>
  </sheetViews>
  <sheetFormatPr baseColWidth="10" defaultRowHeight="12"/>
  <cols>
    <col min="1" max="1" width="4.85546875" style="86" customWidth="1"/>
    <col min="2" max="2" width="30.85546875" style="86" customWidth="1"/>
    <col min="3" max="3" width="8.85546875" style="86" customWidth="1"/>
    <col min="4" max="4" width="56.42578125" style="86" customWidth="1"/>
    <col min="5" max="5" width="31.7109375" style="86" customWidth="1"/>
    <col min="6" max="6" width="9" style="86" customWidth="1"/>
    <col min="7" max="7" width="4.42578125" style="86" customWidth="1"/>
    <col min="8" max="257" width="11.42578125" style="86"/>
    <col min="258" max="258" width="4.85546875" style="86" customWidth="1"/>
    <col min="259" max="259" width="30.85546875" style="86" customWidth="1"/>
    <col min="260" max="260" width="84.42578125" style="86" customWidth="1"/>
    <col min="261" max="261" width="42.7109375" style="86" customWidth="1"/>
    <col min="262" max="262" width="4.85546875" style="86" customWidth="1"/>
    <col min="263" max="513" width="11.42578125" style="86"/>
    <col min="514" max="514" width="4.85546875" style="86" customWidth="1"/>
    <col min="515" max="515" width="30.85546875" style="86" customWidth="1"/>
    <col min="516" max="516" width="84.42578125" style="86" customWidth="1"/>
    <col min="517" max="517" width="42.7109375" style="86" customWidth="1"/>
    <col min="518" max="518" width="4.85546875" style="86" customWidth="1"/>
    <col min="519" max="769" width="11.42578125" style="86"/>
    <col min="770" max="770" width="4.85546875" style="86" customWidth="1"/>
    <col min="771" max="771" width="30.85546875" style="86" customWidth="1"/>
    <col min="772" max="772" width="84.42578125" style="86" customWidth="1"/>
    <col min="773" max="773" width="42.7109375" style="86" customWidth="1"/>
    <col min="774" max="774" width="4.85546875" style="86" customWidth="1"/>
    <col min="775" max="1025" width="11.42578125" style="86"/>
    <col min="1026" max="1026" width="4.85546875" style="86" customWidth="1"/>
    <col min="1027" max="1027" width="30.85546875" style="86" customWidth="1"/>
    <col min="1028" max="1028" width="84.42578125" style="86" customWidth="1"/>
    <col min="1029" max="1029" width="42.7109375" style="86" customWidth="1"/>
    <col min="1030" max="1030" width="4.85546875" style="86" customWidth="1"/>
    <col min="1031" max="1281" width="11.42578125" style="86"/>
    <col min="1282" max="1282" width="4.85546875" style="86" customWidth="1"/>
    <col min="1283" max="1283" width="30.85546875" style="86" customWidth="1"/>
    <col min="1284" max="1284" width="84.42578125" style="86" customWidth="1"/>
    <col min="1285" max="1285" width="42.7109375" style="86" customWidth="1"/>
    <col min="1286" max="1286" width="4.85546875" style="86" customWidth="1"/>
    <col min="1287" max="1537" width="11.42578125" style="86"/>
    <col min="1538" max="1538" width="4.85546875" style="86" customWidth="1"/>
    <col min="1539" max="1539" width="30.85546875" style="86" customWidth="1"/>
    <col min="1540" max="1540" width="84.42578125" style="86" customWidth="1"/>
    <col min="1541" max="1541" width="42.7109375" style="86" customWidth="1"/>
    <col min="1542" max="1542" width="4.85546875" style="86" customWidth="1"/>
    <col min="1543" max="1793" width="11.42578125" style="86"/>
    <col min="1794" max="1794" width="4.85546875" style="86" customWidth="1"/>
    <col min="1795" max="1795" width="30.85546875" style="86" customWidth="1"/>
    <col min="1796" max="1796" width="84.42578125" style="86" customWidth="1"/>
    <col min="1797" max="1797" width="42.7109375" style="86" customWidth="1"/>
    <col min="1798" max="1798" width="4.85546875" style="86" customWidth="1"/>
    <col min="1799" max="2049" width="11.42578125" style="86"/>
    <col min="2050" max="2050" width="4.85546875" style="86" customWidth="1"/>
    <col min="2051" max="2051" width="30.85546875" style="86" customWidth="1"/>
    <col min="2052" max="2052" width="84.42578125" style="86" customWidth="1"/>
    <col min="2053" max="2053" width="42.7109375" style="86" customWidth="1"/>
    <col min="2054" max="2054" width="4.85546875" style="86" customWidth="1"/>
    <col min="2055" max="2305" width="11.42578125" style="86"/>
    <col min="2306" max="2306" width="4.85546875" style="86" customWidth="1"/>
    <col min="2307" max="2307" width="30.85546875" style="86" customWidth="1"/>
    <col min="2308" max="2308" width="84.42578125" style="86" customWidth="1"/>
    <col min="2309" max="2309" width="42.7109375" style="86" customWidth="1"/>
    <col min="2310" max="2310" width="4.85546875" style="86" customWidth="1"/>
    <col min="2311" max="2561" width="11.42578125" style="86"/>
    <col min="2562" max="2562" width="4.85546875" style="86" customWidth="1"/>
    <col min="2563" max="2563" width="30.85546875" style="86" customWidth="1"/>
    <col min="2564" max="2564" width="84.42578125" style="86" customWidth="1"/>
    <col min="2565" max="2565" width="42.7109375" style="86" customWidth="1"/>
    <col min="2566" max="2566" width="4.85546875" style="86" customWidth="1"/>
    <col min="2567" max="2817" width="11.42578125" style="86"/>
    <col min="2818" max="2818" width="4.85546875" style="86" customWidth="1"/>
    <col min="2819" max="2819" width="30.85546875" style="86" customWidth="1"/>
    <col min="2820" max="2820" width="84.42578125" style="86" customWidth="1"/>
    <col min="2821" max="2821" width="42.7109375" style="86" customWidth="1"/>
    <col min="2822" max="2822" width="4.85546875" style="86" customWidth="1"/>
    <col min="2823" max="3073" width="11.42578125" style="86"/>
    <col min="3074" max="3074" width="4.85546875" style="86" customWidth="1"/>
    <col min="3075" max="3075" width="30.85546875" style="86" customWidth="1"/>
    <col min="3076" max="3076" width="84.42578125" style="86" customWidth="1"/>
    <col min="3077" max="3077" width="42.7109375" style="86" customWidth="1"/>
    <col min="3078" max="3078" width="4.85546875" style="86" customWidth="1"/>
    <col min="3079" max="3329" width="11.42578125" style="86"/>
    <col min="3330" max="3330" width="4.85546875" style="86" customWidth="1"/>
    <col min="3331" max="3331" width="30.85546875" style="86" customWidth="1"/>
    <col min="3332" max="3332" width="84.42578125" style="86" customWidth="1"/>
    <col min="3333" max="3333" width="42.7109375" style="86" customWidth="1"/>
    <col min="3334" max="3334" width="4.85546875" style="86" customWidth="1"/>
    <col min="3335" max="3585" width="11.42578125" style="86"/>
    <col min="3586" max="3586" width="4.85546875" style="86" customWidth="1"/>
    <col min="3587" max="3587" width="30.85546875" style="86" customWidth="1"/>
    <col min="3588" max="3588" width="84.42578125" style="86" customWidth="1"/>
    <col min="3589" max="3589" width="42.7109375" style="86" customWidth="1"/>
    <col min="3590" max="3590" width="4.85546875" style="86" customWidth="1"/>
    <col min="3591" max="3841" width="11.42578125" style="86"/>
    <col min="3842" max="3842" width="4.85546875" style="86" customWidth="1"/>
    <col min="3843" max="3843" width="30.85546875" style="86" customWidth="1"/>
    <col min="3844" max="3844" width="84.42578125" style="86" customWidth="1"/>
    <col min="3845" max="3845" width="42.7109375" style="86" customWidth="1"/>
    <col min="3846" max="3846" width="4.85546875" style="86" customWidth="1"/>
    <col min="3847" max="4097" width="11.42578125" style="86"/>
    <col min="4098" max="4098" width="4.85546875" style="86" customWidth="1"/>
    <col min="4099" max="4099" width="30.85546875" style="86" customWidth="1"/>
    <col min="4100" max="4100" width="84.42578125" style="86" customWidth="1"/>
    <col min="4101" max="4101" width="42.7109375" style="86" customWidth="1"/>
    <col min="4102" max="4102" width="4.85546875" style="86" customWidth="1"/>
    <col min="4103" max="4353" width="11.42578125" style="86"/>
    <col min="4354" max="4354" width="4.85546875" style="86" customWidth="1"/>
    <col min="4355" max="4355" width="30.85546875" style="86" customWidth="1"/>
    <col min="4356" max="4356" width="84.42578125" style="86" customWidth="1"/>
    <col min="4357" max="4357" width="42.7109375" style="86" customWidth="1"/>
    <col min="4358" max="4358" width="4.85546875" style="86" customWidth="1"/>
    <col min="4359" max="4609" width="11.42578125" style="86"/>
    <col min="4610" max="4610" width="4.85546875" style="86" customWidth="1"/>
    <col min="4611" max="4611" width="30.85546875" style="86" customWidth="1"/>
    <col min="4612" max="4612" width="84.42578125" style="86" customWidth="1"/>
    <col min="4613" max="4613" width="42.7109375" style="86" customWidth="1"/>
    <col min="4614" max="4614" width="4.85546875" style="86" customWidth="1"/>
    <col min="4615" max="4865" width="11.42578125" style="86"/>
    <col min="4866" max="4866" width="4.85546875" style="86" customWidth="1"/>
    <col min="4867" max="4867" width="30.85546875" style="86" customWidth="1"/>
    <col min="4868" max="4868" width="84.42578125" style="86" customWidth="1"/>
    <col min="4869" max="4869" width="42.7109375" style="86" customWidth="1"/>
    <col min="4870" max="4870" width="4.85546875" style="86" customWidth="1"/>
    <col min="4871" max="5121" width="11.42578125" style="86"/>
    <col min="5122" max="5122" width="4.85546875" style="86" customWidth="1"/>
    <col min="5123" max="5123" width="30.85546875" style="86" customWidth="1"/>
    <col min="5124" max="5124" width="84.42578125" style="86" customWidth="1"/>
    <col min="5125" max="5125" width="42.7109375" style="86" customWidth="1"/>
    <col min="5126" max="5126" width="4.85546875" style="86" customWidth="1"/>
    <col min="5127" max="5377" width="11.42578125" style="86"/>
    <col min="5378" max="5378" width="4.85546875" style="86" customWidth="1"/>
    <col min="5379" max="5379" width="30.85546875" style="86" customWidth="1"/>
    <col min="5380" max="5380" width="84.42578125" style="86" customWidth="1"/>
    <col min="5381" max="5381" width="42.7109375" style="86" customWidth="1"/>
    <col min="5382" max="5382" width="4.85546875" style="86" customWidth="1"/>
    <col min="5383" max="5633" width="11.42578125" style="86"/>
    <col min="5634" max="5634" width="4.85546875" style="86" customWidth="1"/>
    <col min="5635" max="5635" width="30.85546875" style="86" customWidth="1"/>
    <col min="5636" max="5636" width="84.42578125" style="86" customWidth="1"/>
    <col min="5637" max="5637" width="42.7109375" style="86" customWidth="1"/>
    <col min="5638" max="5638" width="4.85546875" style="86" customWidth="1"/>
    <col min="5639" max="5889" width="11.42578125" style="86"/>
    <col min="5890" max="5890" width="4.85546875" style="86" customWidth="1"/>
    <col min="5891" max="5891" width="30.85546875" style="86" customWidth="1"/>
    <col min="5892" max="5892" width="84.42578125" style="86" customWidth="1"/>
    <col min="5893" max="5893" width="42.7109375" style="86" customWidth="1"/>
    <col min="5894" max="5894" width="4.85546875" style="86" customWidth="1"/>
    <col min="5895" max="6145" width="11.42578125" style="86"/>
    <col min="6146" max="6146" width="4.85546875" style="86" customWidth="1"/>
    <col min="6147" max="6147" width="30.85546875" style="86" customWidth="1"/>
    <col min="6148" max="6148" width="84.42578125" style="86" customWidth="1"/>
    <col min="6149" max="6149" width="42.7109375" style="86" customWidth="1"/>
    <col min="6150" max="6150" width="4.85546875" style="86" customWidth="1"/>
    <col min="6151" max="6401" width="11.42578125" style="86"/>
    <col min="6402" max="6402" width="4.85546875" style="86" customWidth="1"/>
    <col min="6403" max="6403" width="30.85546875" style="86" customWidth="1"/>
    <col min="6404" max="6404" width="84.42578125" style="86" customWidth="1"/>
    <col min="6405" max="6405" width="42.7109375" style="86" customWidth="1"/>
    <col min="6406" max="6406" width="4.85546875" style="86" customWidth="1"/>
    <col min="6407" max="6657" width="11.42578125" style="86"/>
    <col min="6658" max="6658" width="4.85546875" style="86" customWidth="1"/>
    <col min="6659" max="6659" width="30.85546875" style="86" customWidth="1"/>
    <col min="6660" max="6660" width="84.42578125" style="86" customWidth="1"/>
    <col min="6661" max="6661" width="42.7109375" style="86" customWidth="1"/>
    <col min="6662" max="6662" width="4.85546875" style="86" customWidth="1"/>
    <col min="6663" max="6913" width="11.42578125" style="86"/>
    <col min="6914" max="6914" width="4.85546875" style="86" customWidth="1"/>
    <col min="6915" max="6915" width="30.85546875" style="86" customWidth="1"/>
    <col min="6916" max="6916" width="84.42578125" style="86" customWidth="1"/>
    <col min="6917" max="6917" width="42.7109375" style="86" customWidth="1"/>
    <col min="6918" max="6918" width="4.85546875" style="86" customWidth="1"/>
    <col min="6919" max="7169" width="11.42578125" style="86"/>
    <col min="7170" max="7170" width="4.85546875" style="86" customWidth="1"/>
    <col min="7171" max="7171" width="30.85546875" style="86" customWidth="1"/>
    <col min="7172" max="7172" width="84.42578125" style="86" customWidth="1"/>
    <col min="7173" max="7173" width="42.7109375" style="86" customWidth="1"/>
    <col min="7174" max="7174" width="4.85546875" style="86" customWidth="1"/>
    <col min="7175" max="7425" width="11.42578125" style="86"/>
    <col min="7426" max="7426" width="4.85546875" style="86" customWidth="1"/>
    <col min="7427" max="7427" width="30.85546875" style="86" customWidth="1"/>
    <col min="7428" max="7428" width="84.42578125" style="86" customWidth="1"/>
    <col min="7429" max="7429" width="42.7109375" style="86" customWidth="1"/>
    <col min="7430" max="7430" width="4.85546875" style="86" customWidth="1"/>
    <col min="7431" max="7681" width="11.42578125" style="86"/>
    <col min="7682" max="7682" width="4.85546875" style="86" customWidth="1"/>
    <col min="7683" max="7683" width="30.85546875" style="86" customWidth="1"/>
    <col min="7684" max="7684" width="84.42578125" style="86" customWidth="1"/>
    <col min="7685" max="7685" width="42.7109375" style="86" customWidth="1"/>
    <col min="7686" max="7686" width="4.85546875" style="86" customWidth="1"/>
    <col min="7687" max="7937" width="11.42578125" style="86"/>
    <col min="7938" max="7938" width="4.85546875" style="86" customWidth="1"/>
    <col min="7939" max="7939" width="30.85546875" style="86" customWidth="1"/>
    <col min="7940" max="7940" width="84.42578125" style="86" customWidth="1"/>
    <col min="7941" max="7941" width="42.7109375" style="86" customWidth="1"/>
    <col min="7942" max="7942" width="4.85546875" style="86" customWidth="1"/>
    <col min="7943" max="8193" width="11.42578125" style="86"/>
    <col min="8194" max="8194" width="4.85546875" style="86" customWidth="1"/>
    <col min="8195" max="8195" width="30.85546875" style="86" customWidth="1"/>
    <col min="8196" max="8196" width="84.42578125" style="86" customWidth="1"/>
    <col min="8197" max="8197" width="42.7109375" style="86" customWidth="1"/>
    <col min="8198" max="8198" width="4.85546875" style="86" customWidth="1"/>
    <col min="8199" max="8449" width="11.42578125" style="86"/>
    <col min="8450" max="8450" width="4.85546875" style="86" customWidth="1"/>
    <col min="8451" max="8451" width="30.85546875" style="86" customWidth="1"/>
    <col min="8452" max="8452" width="84.42578125" style="86" customWidth="1"/>
    <col min="8453" max="8453" width="42.7109375" style="86" customWidth="1"/>
    <col min="8454" max="8454" width="4.85546875" style="86" customWidth="1"/>
    <col min="8455" max="8705" width="11.42578125" style="86"/>
    <col min="8706" max="8706" width="4.85546875" style="86" customWidth="1"/>
    <col min="8707" max="8707" width="30.85546875" style="86" customWidth="1"/>
    <col min="8708" max="8708" width="84.42578125" style="86" customWidth="1"/>
    <col min="8709" max="8709" width="42.7109375" style="86" customWidth="1"/>
    <col min="8710" max="8710" width="4.85546875" style="86" customWidth="1"/>
    <col min="8711" max="8961" width="11.42578125" style="86"/>
    <col min="8962" max="8962" width="4.85546875" style="86" customWidth="1"/>
    <col min="8963" max="8963" width="30.85546875" style="86" customWidth="1"/>
    <col min="8964" max="8964" width="84.42578125" style="86" customWidth="1"/>
    <col min="8965" max="8965" width="42.7109375" style="86" customWidth="1"/>
    <col min="8966" max="8966" width="4.85546875" style="86" customWidth="1"/>
    <col min="8967" max="9217" width="11.42578125" style="86"/>
    <col min="9218" max="9218" width="4.85546875" style="86" customWidth="1"/>
    <col min="9219" max="9219" width="30.85546875" style="86" customWidth="1"/>
    <col min="9220" max="9220" width="84.42578125" style="86" customWidth="1"/>
    <col min="9221" max="9221" width="42.7109375" style="86" customWidth="1"/>
    <col min="9222" max="9222" width="4.85546875" style="86" customWidth="1"/>
    <col min="9223" max="9473" width="11.42578125" style="86"/>
    <col min="9474" max="9474" width="4.85546875" style="86" customWidth="1"/>
    <col min="9475" max="9475" width="30.85546875" style="86" customWidth="1"/>
    <col min="9476" max="9476" width="84.42578125" style="86" customWidth="1"/>
    <col min="9477" max="9477" width="42.7109375" style="86" customWidth="1"/>
    <col min="9478" max="9478" width="4.85546875" style="86" customWidth="1"/>
    <col min="9479" max="9729" width="11.42578125" style="86"/>
    <col min="9730" max="9730" width="4.85546875" style="86" customWidth="1"/>
    <col min="9731" max="9731" width="30.85546875" style="86" customWidth="1"/>
    <col min="9732" max="9732" width="84.42578125" style="86" customWidth="1"/>
    <col min="9733" max="9733" width="42.7109375" style="86" customWidth="1"/>
    <col min="9734" max="9734" width="4.85546875" style="86" customWidth="1"/>
    <col min="9735" max="9985" width="11.42578125" style="86"/>
    <col min="9986" max="9986" width="4.85546875" style="86" customWidth="1"/>
    <col min="9987" max="9987" width="30.85546875" style="86" customWidth="1"/>
    <col min="9988" max="9988" width="84.42578125" style="86" customWidth="1"/>
    <col min="9989" max="9989" width="42.7109375" style="86" customWidth="1"/>
    <col min="9990" max="9990" width="4.85546875" style="86" customWidth="1"/>
    <col min="9991" max="10241" width="11.42578125" style="86"/>
    <col min="10242" max="10242" width="4.85546875" style="86" customWidth="1"/>
    <col min="10243" max="10243" width="30.85546875" style="86" customWidth="1"/>
    <col min="10244" max="10244" width="84.42578125" style="86" customWidth="1"/>
    <col min="10245" max="10245" width="42.7109375" style="86" customWidth="1"/>
    <col min="10246" max="10246" width="4.85546875" style="86" customWidth="1"/>
    <col min="10247" max="10497" width="11.42578125" style="86"/>
    <col min="10498" max="10498" width="4.85546875" style="86" customWidth="1"/>
    <col min="10499" max="10499" width="30.85546875" style="86" customWidth="1"/>
    <col min="10500" max="10500" width="84.42578125" style="86" customWidth="1"/>
    <col min="10501" max="10501" width="42.7109375" style="86" customWidth="1"/>
    <col min="10502" max="10502" width="4.85546875" style="86" customWidth="1"/>
    <col min="10503" max="10753" width="11.42578125" style="86"/>
    <col min="10754" max="10754" width="4.85546875" style="86" customWidth="1"/>
    <col min="10755" max="10755" width="30.85546875" style="86" customWidth="1"/>
    <col min="10756" max="10756" width="84.42578125" style="86" customWidth="1"/>
    <col min="10757" max="10757" width="42.7109375" style="86" customWidth="1"/>
    <col min="10758" max="10758" width="4.85546875" style="86" customWidth="1"/>
    <col min="10759" max="11009" width="11.42578125" style="86"/>
    <col min="11010" max="11010" width="4.85546875" style="86" customWidth="1"/>
    <col min="11011" max="11011" width="30.85546875" style="86" customWidth="1"/>
    <col min="11012" max="11012" width="84.42578125" style="86" customWidth="1"/>
    <col min="11013" max="11013" width="42.7109375" style="86" customWidth="1"/>
    <col min="11014" max="11014" width="4.85546875" style="86" customWidth="1"/>
    <col min="11015" max="11265" width="11.42578125" style="86"/>
    <col min="11266" max="11266" width="4.85546875" style="86" customWidth="1"/>
    <col min="11267" max="11267" width="30.85546875" style="86" customWidth="1"/>
    <col min="11268" max="11268" width="84.42578125" style="86" customWidth="1"/>
    <col min="11269" max="11269" width="42.7109375" style="86" customWidth="1"/>
    <col min="11270" max="11270" width="4.85546875" style="86" customWidth="1"/>
    <col min="11271" max="11521" width="11.42578125" style="86"/>
    <col min="11522" max="11522" width="4.85546875" style="86" customWidth="1"/>
    <col min="11523" max="11523" width="30.85546875" style="86" customWidth="1"/>
    <col min="11524" max="11524" width="84.42578125" style="86" customWidth="1"/>
    <col min="11525" max="11525" width="42.7109375" style="86" customWidth="1"/>
    <col min="11526" max="11526" width="4.85546875" style="86" customWidth="1"/>
    <col min="11527" max="11777" width="11.42578125" style="86"/>
    <col min="11778" max="11778" width="4.85546875" style="86" customWidth="1"/>
    <col min="11779" max="11779" width="30.85546875" style="86" customWidth="1"/>
    <col min="11780" max="11780" width="84.42578125" style="86" customWidth="1"/>
    <col min="11781" max="11781" width="42.7109375" style="86" customWidth="1"/>
    <col min="11782" max="11782" width="4.85546875" style="86" customWidth="1"/>
    <col min="11783" max="12033" width="11.42578125" style="86"/>
    <col min="12034" max="12034" width="4.85546875" style="86" customWidth="1"/>
    <col min="12035" max="12035" width="30.85546875" style="86" customWidth="1"/>
    <col min="12036" max="12036" width="84.42578125" style="86" customWidth="1"/>
    <col min="12037" max="12037" width="42.7109375" style="86" customWidth="1"/>
    <col min="12038" max="12038" width="4.85546875" style="86" customWidth="1"/>
    <col min="12039" max="12289" width="11.42578125" style="86"/>
    <col min="12290" max="12290" width="4.85546875" style="86" customWidth="1"/>
    <col min="12291" max="12291" width="30.85546875" style="86" customWidth="1"/>
    <col min="12292" max="12292" width="84.42578125" style="86" customWidth="1"/>
    <col min="12293" max="12293" width="42.7109375" style="86" customWidth="1"/>
    <col min="12294" max="12294" width="4.85546875" style="86" customWidth="1"/>
    <col min="12295" max="12545" width="11.42578125" style="86"/>
    <col min="12546" max="12546" width="4.85546875" style="86" customWidth="1"/>
    <col min="12547" max="12547" width="30.85546875" style="86" customWidth="1"/>
    <col min="12548" max="12548" width="84.42578125" style="86" customWidth="1"/>
    <col min="12549" max="12549" width="42.7109375" style="86" customWidth="1"/>
    <col min="12550" max="12550" width="4.85546875" style="86" customWidth="1"/>
    <col min="12551" max="12801" width="11.42578125" style="86"/>
    <col min="12802" max="12802" width="4.85546875" style="86" customWidth="1"/>
    <col min="12803" max="12803" width="30.85546875" style="86" customWidth="1"/>
    <col min="12804" max="12804" width="84.42578125" style="86" customWidth="1"/>
    <col min="12805" max="12805" width="42.7109375" style="86" customWidth="1"/>
    <col min="12806" max="12806" width="4.85546875" style="86" customWidth="1"/>
    <col min="12807" max="13057" width="11.42578125" style="86"/>
    <col min="13058" max="13058" width="4.85546875" style="86" customWidth="1"/>
    <col min="13059" max="13059" width="30.85546875" style="86" customWidth="1"/>
    <col min="13060" max="13060" width="84.42578125" style="86" customWidth="1"/>
    <col min="13061" max="13061" width="42.7109375" style="86" customWidth="1"/>
    <col min="13062" max="13062" width="4.85546875" style="86" customWidth="1"/>
    <col min="13063" max="13313" width="11.42578125" style="86"/>
    <col min="13314" max="13314" width="4.85546875" style="86" customWidth="1"/>
    <col min="13315" max="13315" width="30.85546875" style="86" customWidth="1"/>
    <col min="13316" max="13316" width="84.42578125" style="86" customWidth="1"/>
    <col min="13317" max="13317" width="42.7109375" style="86" customWidth="1"/>
    <col min="13318" max="13318" width="4.85546875" style="86" customWidth="1"/>
    <col min="13319" max="13569" width="11.42578125" style="86"/>
    <col min="13570" max="13570" width="4.85546875" style="86" customWidth="1"/>
    <col min="13571" max="13571" width="30.85546875" style="86" customWidth="1"/>
    <col min="13572" max="13572" width="84.42578125" style="86" customWidth="1"/>
    <col min="13573" max="13573" width="42.7109375" style="86" customWidth="1"/>
    <col min="13574" max="13574" width="4.85546875" style="86" customWidth="1"/>
    <col min="13575" max="13825" width="11.42578125" style="86"/>
    <col min="13826" max="13826" width="4.85546875" style="86" customWidth="1"/>
    <col min="13827" max="13827" width="30.85546875" style="86" customWidth="1"/>
    <col min="13828" max="13828" width="84.42578125" style="86" customWidth="1"/>
    <col min="13829" max="13829" width="42.7109375" style="86" customWidth="1"/>
    <col min="13830" max="13830" width="4.85546875" style="86" customWidth="1"/>
    <col min="13831" max="14081" width="11.42578125" style="86"/>
    <col min="14082" max="14082" width="4.85546875" style="86" customWidth="1"/>
    <col min="14083" max="14083" width="30.85546875" style="86" customWidth="1"/>
    <col min="14084" max="14084" width="84.42578125" style="86" customWidth="1"/>
    <col min="14085" max="14085" width="42.7109375" style="86" customWidth="1"/>
    <col min="14086" max="14086" width="4.85546875" style="86" customWidth="1"/>
    <col min="14087" max="14337" width="11.42578125" style="86"/>
    <col min="14338" max="14338" width="4.85546875" style="86" customWidth="1"/>
    <col min="14339" max="14339" width="30.85546875" style="86" customWidth="1"/>
    <col min="14340" max="14340" width="84.42578125" style="86" customWidth="1"/>
    <col min="14341" max="14341" width="42.7109375" style="86" customWidth="1"/>
    <col min="14342" max="14342" width="4.85546875" style="86" customWidth="1"/>
    <col min="14343" max="14593" width="11.42578125" style="86"/>
    <col min="14594" max="14594" width="4.85546875" style="86" customWidth="1"/>
    <col min="14595" max="14595" width="30.85546875" style="86" customWidth="1"/>
    <col min="14596" max="14596" width="84.42578125" style="86" customWidth="1"/>
    <col min="14597" max="14597" width="42.7109375" style="86" customWidth="1"/>
    <col min="14598" max="14598" width="4.85546875" style="86" customWidth="1"/>
    <col min="14599" max="14849" width="11.42578125" style="86"/>
    <col min="14850" max="14850" width="4.85546875" style="86" customWidth="1"/>
    <col min="14851" max="14851" width="30.85546875" style="86" customWidth="1"/>
    <col min="14852" max="14852" width="84.42578125" style="86" customWidth="1"/>
    <col min="14853" max="14853" width="42.7109375" style="86" customWidth="1"/>
    <col min="14854" max="14854" width="4.85546875" style="86" customWidth="1"/>
    <col min="14855" max="15105" width="11.42578125" style="86"/>
    <col min="15106" max="15106" width="4.85546875" style="86" customWidth="1"/>
    <col min="15107" max="15107" width="30.85546875" style="86" customWidth="1"/>
    <col min="15108" max="15108" width="84.42578125" style="86" customWidth="1"/>
    <col min="15109" max="15109" width="42.7109375" style="86" customWidth="1"/>
    <col min="15110" max="15110" width="4.85546875" style="86" customWidth="1"/>
    <col min="15111" max="15361" width="11.42578125" style="86"/>
    <col min="15362" max="15362" width="4.85546875" style="86" customWidth="1"/>
    <col min="15363" max="15363" width="30.85546875" style="86" customWidth="1"/>
    <col min="15364" max="15364" width="84.42578125" style="86" customWidth="1"/>
    <col min="15365" max="15365" width="42.7109375" style="86" customWidth="1"/>
    <col min="15366" max="15366" width="4.85546875" style="86" customWidth="1"/>
    <col min="15367" max="15617" width="11.42578125" style="86"/>
    <col min="15618" max="15618" width="4.85546875" style="86" customWidth="1"/>
    <col min="15619" max="15619" width="30.85546875" style="86" customWidth="1"/>
    <col min="15620" max="15620" width="84.42578125" style="86" customWidth="1"/>
    <col min="15621" max="15621" width="42.7109375" style="86" customWidth="1"/>
    <col min="15622" max="15622" width="4.85546875" style="86" customWidth="1"/>
    <col min="15623" max="15873" width="11.42578125" style="86"/>
    <col min="15874" max="15874" width="4.85546875" style="86" customWidth="1"/>
    <col min="15875" max="15875" width="30.85546875" style="86" customWidth="1"/>
    <col min="15876" max="15876" width="84.42578125" style="86" customWidth="1"/>
    <col min="15877" max="15877" width="42.7109375" style="86" customWidth="1"/>
    <col min="15878" max="15878" width="4.85546875" style="86" customWidth="1"/>
    <col min="15879" max="16129" width="11.42578125" style="86"/>
    <col min="16130" max="16130" width="4.85546875" style="86" customWidth="1"/>
    <col min="16131" max="16131" width="30.85546875" style="86" customWidth="1"/>
    <col min="16132" max="16132" width="84.42578125" style="86" customWidth="1"/>
    <col min="16133" max="16133" width="42.7109375" style="86" customWidth="1"/>
    <col min="16134" max="16134" width="4.85546875" style="86" customWidth="1"/>
    <col min="16135" max="16384" width="11.42578125" style="86"/>
  </cols>
  <sheetData>
    <row r="1" spans="1:9" s="182" customFormat="1" ht="12.75">
      <c r="B1" s="580" t="s">
        <v>418</v>
      </c>
      <c r="C1" s="580"/>
      <c r="D1" s="580"/>
      <c r="E1" s="580"/>
      <c r="F1" s="580"/>
    </row>
    <row r="2" spans="1:9" s="182" customFormat="1" ht="12.75">
      <c r="B2" s="580" t="s">
        <v>193</v>
      </c>
      <c r="C2" s="580"/>
      <c r="D2" s="580"/>
      <c r="E2" s="580"/>
      <c r="F2" s="580"/>
    </row>
    <row r="3" spans="1:9" s="182" customFormat="1" ht="12.75">
      <c r="B3" s="580" t="s">
        <v>1</v>
      </c>
      <c r="C3" s="580"/>
      <c r="D3" s="580"/>
      <c r="E3" s="580"/>
      <c r="F3" s="580"/>
    </row>
    <row r="4" spans="1:9" ht="12.75">
      <c r="A4" s="374"/>
      <c r="B4" s="375" t="s">
        <v>4</v>
      </c>
      <c r="C4" s="375"/>
      <c r="D4" s="519" t="s">
        <v>410</v>
      </c>
      <c r="E4" s="519"/>
      <c r="F4" s="134"/>
      <c r="G4" s="376"/>
      <c r="H4" s="376"/>
      <c r="I4" s="376"/>
    </row>
    <row r="5" spans="1:9" ht="12.75">
      <c r="A5" s="374"/>
      <c r="B5" s="377"/>
      <c r="C5" s="377"/>
      <c r="D5" s="378"/>
      <c r="E5" s="378"/>
      <c r="F5" s="379"/>
    </row>
    <row r="6" spans="1:9" s="88" customFormat="1">
      <c r="A6" s="380"/>
      <c r="B6" s="415"/>
      <c r="C6" s="415"/>
      <c r="D6" s="380"/>
      <c r="E6" s="380"/>
      <c r="F6" s="415"/>
    </row>
    <row r="7" spans="1:9" s="183" customFormat="1" ht="12.75">
      <c r="A7" s="578"/>
      <c r="B7" s="579"/>
      <c r="C7" s="418"/>
      <c r="D7" s="418"/>
      <c r="E7" s="418"/>
      <c r="F7" s="422"/>
    </row>
    <row r="8" spans="1:9" s="88" customFormat="1" ht="12.75">
      <c r="A8" s="423"/>
      <c r="B8" s="424"/>
      <c r="C8" s="424"/>
      <c r="D8" s="424"/>
      <c r="E8" s="424"/>
      <c r="F8" s="425"/>
    </row>
    <row r="9" spans="1:9" s="88" customFormat="1" ht="12.75">
      <c r="A9" s="381"/>
      <c r="B9" s="382"/>
      <c r="C9" s="382"/>
      <c r="D9" s="426" t="s">
        <v>419</v>
      </c>
      <c r="E9" s="426"/>
      <c r="F9" s="202"/>
      <c r="G9" s="426"/>
    </row>
    <row r="10" spans="1:9" s="88" customFormat="1" ht="12.75">
      <c r="A10" s="381"/>
      <c r="B10" s="382"/>
      <c r="C10" s="382"/>
      <c r="D10" s="382"/>
      <c r="E10" s="382"/>
      <c r="F10" s="383"/>
    </row>
    <row r="11" spans="1:9">
      <c r="A11" s="384"/>
      <c r="B11" s="581" t="s">
        <v>420</v>
      </c>
      <c r="C11" s="581"/>
      <c r="D11" s="581"/>
      <c r="E11" s="581"/>
      <c r="F11" s="387"/>
    </row>
    <row r="12" spans="1:9">
      <c r="A12" s="384"/>
      <c r="B12" s="581"/>
      <c r="C12" s="581"/>
      <c r="D12" s="581"/>
      <c r="E12" s="581"/>
      <c r="F12" s="387"/>
    </row>
    <row r="13" spans="1:9">
      <c r="A13" s="384"/>
      <c r="B13" s="581"/>
      <c r="C13" s="581"/>
      <c r="D13" s="581"/>
      <c r="E13" s="581"/>
      <c r="F13" s="387"/>
    </row>
    <row r="14" spans="1:9">
      <c r="A14" s="384"/>
      <c r="B14" s="581"/>
      <c r="C14" s="581"/>
      <c r="D14" s="581"/>
      <c r="E14" s="581"/>
      <c r="F14" s="387"/>
    </row>
    <row r="15" spans="1:9">
      <c r="A15" s="384"/>
      <c r="B15" s="385"/>
      <c r="C15" s="385"/>
      <c r="D15" s="409"/>
      <c r="E15" s="386"/>
      <c r="F15" s="387"/>
    </row>
    <row r="16" spans="1:9">
      <c r="A16" s="384"/>
      <c r="B16" s="385"/>
      <c r="C16" s="385"/>
      <c r="D16" s="409"/>
      <c r="E16" s="386"/>
      <c r="F16" s="387"/>
    </row>
    <row r="17" spans="1:6">
      <c r="A17" s="384"/>
      <c r="B17" s="385"/>
      <c r="C17" s="385"/>
      <c r="D17" s="409"/>
      <c r="E17" s="386"/>
      <c r="F17" s="387"/>
    </row>
    <row r="18" spans="1:6">
      <c r="A18" s="384"/>
      <c r="B18" s="385"/>
      <c r="C18" s="385"/>
      <c r="D18" s="409"/>
      <c r="E18" s="386"/>
      <c r="F18" s="387"/>
    </row>
    <row r="19" spans="1:6">
      <c r="A19" s="388"/>
      <c r="B19" s="389"/>
      <c r="C19" s="389"/>
      <c r="D19" s="409"/>
      <c r="E19" s="386"/>
      <c r="F19" s="387"/>
    </row>
    <row r="20" spans="1:6">
      <c r="A20" s="388"/>
      <c r="B20" s="389"/>
      <c r="C20" s="389"/>
      <c r="D20" s="409"/>
      <c r="E20" s="386"/>
      <c r="F20" s="387"/>
    </row>
    <row r="21" spans="1:6">
      <c r="A21" s="388"/>
      <c r="B21" s="389"/>
      <c r="C21" s="389"/>
      <c r="D21" s="409"/>
      <c r="E21" s="386"/>
      <c r="F21" s="387"/>
    </row>
    <row r="22" spans="1:6">
      <c r="A22" s="388"/>
      <c r="B22" s="389"/>
      <c r="C22" s="389"/>
      <c r="D22" s="409"/>
      <c r="E22" s="386"/>
      <c r="F22" s="387"/>
    </row>
    <row r="23" spans="1:6">
      <c r="A23" s="388"/>
      <c r="B23" s="389"/>
      <c r="C23" s="389"/>
      <c r="D23" s="409"/>
      <c r="E23" s="386"/>
      <c r="F23" s="387"/>
    </row>
    <row r="24" spans="1:6">
      <c r="A24" s="388"/>
      <c r="B24" s="389"/>
      <c r="C24" s="389"/>
      <c r="D24" s="409"/>
      <c r="E24" s="386"/>
      <c r="F24" s="387"/>
    </row>
    <row r="25" spans="1:6">
      <c r="A25" s="388"/>
      <c r="B25" s="389"/>
      <c r="C25" s="389"/>
      <c r="D25" s="409"/>
      <c r="E25" s="386"/>
      <c r="F25" s="387"/>
    </row>
    <row r="26" spans="1:6">
      <c r="A26" s="388"/>
      <c r="B26" s="389"/>
      <c r="C26" s="389"/>
      <c r="D26" s="409"/>
      <c r="E26" s="386"/>
      <c r="F26" s="387"/>
    </row>
    <row r="27" spans="1:6">
      <c r="A27" s="388"/>
      <c r="B27" s="389"/>
      <c r="C27" s="389"/>
      <c r="D27" s="409"/>
      <c r="E27" s="386"/>
      <c r="F27" s="387"/>
    </row>
    <row r="28" spans="1:6">
      <c r="A28" s="388"/>
      <c r="B28" s="389"/>
      <c r="C28" s="389"/>
      <c r="D28" s="409"/>
      <c r="E28" s="386"/>
      <c r="F28" s="387"/>
    </row>
    <row r="29" spans="1:6">
      <c r="A29" s="388"/>
      <c r="B29" s="389"/>
      <c r="C29" s="389"/>
      <c r="D29" s="409"/>
      <c r="E29" s="386"/>
      <c r="F29" s="387"/>
    </row>
    <row r="30" spans="1:6">
      <c r="A30" s="388"/>
      <c r="B30" s="389"/>
      <c r="C30" s="389"/>
      <c r="D30" s="409"/>
      <c r="E30" s="386"/>
      <c r="F30" s="387"/>
    </row>
    <row r="31" spans="1:6">
      <c r="A31" s="388"/>
      <c r="B31" s="389"/>
      <c r="C31" s="389"/>
      <c r="D31" s="409"/>
      <c r="E31" s="386"/>
      <c r="F31" s="387"/>
    </row>
    <row r="32" spans="1:6">
      <c r="A32" s="388"/>
      <c r="B32" s="389"/>
      <c r="C32" s="389"/>
      <c r="D32" s="409"/>
      <c r="E32" s="386"/>
      <c r="F32" s="387"/>
    </row>
    <row r="33" spans="1:15">
      <c r="A33" s="384"/>
      <c r="B33" s="385"/>
      <c r="C33" s="385"/>
      <c r="D33" s="409"/>
      <c r="E33" s="386"/>
      <c r="F33" s="387"/>
    </row>
    <row r="34" spans="1:15">
      <c r="A34" s="384"/>
      <c r="B34" s="385"/>
      <c r="C34" s="385"/>
      <c r="D34" s="409"/>
      <c r="E34" s="386"/>
      <c r="F34" s="387"/>
    </row>
    <row r="35" spans="1:15">
      <c r="A35" s="384"/>
      <c r="B35" s="385"/>
      <c r="C35" s="385"/>
      <c r="D35" s="409"/>
      <c r="E35" s="386"/>
      <c r="F35" s="387"/>
    </row>
    <row r="36" spans="1:15">
      <c r="A36" s="384"/>
      <c r="B36" s="385"/>
      <c r="C36" s="385"/>
      <c r="D36" s="409"/>
      <c r="E36" s="386"/>
      <c r="F36" s="387"/>
    </row>
    <row r="37" spans="1:15">
      <c r="A37" s="384"/>
      <c r="B37" s="385"/>
      <c r="C37" s="385"/>
      <c r="D37" s="409"/>
      <c r="E37" s="386"/>
      <c r="F37" s="387"/>
    </row>
    <row r="38" spans="1:15">
      <c r="A38" s="384"/>
      <c r="B38" s="385"/>
      <c r="C38" s="385"/>
      <c r="D38" s="409"/>
      <c r="E38" s="386"/>
      <c r="F38" s="387"/>
    </row>
    <row r="39" spans="1:15">
      <c r="A39" s="384"/>
      <c r="B39" s="385"/>
      <c r="C39" s="385"/>
      <c r="D39" s="409"/>
      <c r="E39" s="386"/>
      <c r="F39" s="387"/>
    </row>
    <row r="40" spans="1:15" ht="18.75">
      <c r="A40" s="384"/>
      <c r="B40" s="385"/>
      <c r="C40" s="385"/>
      <c r="D40" s="409"/>
      <c r="E40" s="386"/>
      <c r="F40" s="387"/>
      <c r="K40" s="678" t="s">
        <v>475</v>
      </c>
    </row>
    <row r="41" spans="1:15">
      <c r="A41" s="384"/>
      <c r="B41" s="385"/>
      <c r="C41" s="385"/>
      <c r="D41" s="409"/>
      <c r="E41" s="386"/>
      <c r="F41" s="387"/>
    </row>
    <row r="42" spans="1:15">
      <c r="A42" s="384"/>
      <c r="B42" s="385"/>
      <c r="C42" s="385"/>
      <c r="D42" s="409"/>
      <c r="E42" s="386"/>
      <c r="F42" s="387"/>
    </row>
    <row r="43" spans="1:15">
      <c r="A43" s="384"/>
      <c r="B43" s="385"/>
      <c r="C43" s="385"/>
      <c r="D43" s="409"/>
      <c r="E43" s="386"/>
      <c r="F43" s="387"/>
    </row>
    <row r="44" spans="1:15">
      <c r="A44" s="427"/>
      <c r="B44" s="428"/>
      <c r="C44" s="428"/>
      <c r="D44" s="410"/>
      <c r="E44" s="429"/>
      <c r="F44" s="430"/>
    </row>
    <row r="45" spans="1:15" ht="15.75">
      <c r="A45" s="434"/>
      <c r="B45" s="431"/>
      <c r="C45" s="431"/>
      <c r="D45" s="432"/>
      <c r="E45" s="433"/>
      <c r="F45" s="74"/>
    </row>
    <row r="46" spans="1:15" s="19" customFormat="1" ht="14.1" customHeight="1">
      <c r="A46" s="417"/>
      <c r="B46" s="563" t="s">
        <v>411</v>
      </c>
      <c r="C46" s="563"/>
      <c r="D46" s="435"/>
      <c r="E46" s="571" t="s">
        <v>412</v>
      </c>
      <c r="F46" s="571"/>
      <c r="G46" s="399"/>
      <c r="I46" s="21"/>
      <c r="J46" s="399"/>
    </row>
    <row r="47" spans="1:15" s="20" customFormat="1" ht="48" customHeight="1">
      <c r="A47" s="416"/>
      <c r="B47" s="561" t="s">
        <v>413</v>
      </c>
      <c r="C47" s="561"/>
      <c r="D47" s="421"/>
      <c r="E47" s="561" t="s">
        <v>414</v>
      </c>
      <c r="F47" s="561"/>
      <c r="G47" s="421"/>
      <c r="H47" s="19"/>
      <c r="J47" s="385"/>
      <c r="N47" s="19"/>
      <c r="O47" s="19"/>
    </row>
  </sheetData>
  <mergeCells count="10">
    <mergeCell ref="B1:F1"/>
    <mergeCell ref="B2:F2"/>
    <mergeCell ref="B3:F3"/>
    <mergeCell ref="D4:E4"/>
    <mergeCell ref="B11:E14"/>
    <mergeCell ref="B46:C46"/>
    <mergeCell ref="B47:C47"/>
    <mergeCell ref="E46:F46"/>
    <mergeCell ref="E47:F47"/>
    <mergeCell ref="A7:B7"/>
  </mergeCells>
  <printOptions verticalCentered="1"/>
  <pageMargins left="1.3385826771653544" right="0.94488188976377963" top="0.39370078740157483" bottom="0.39370078740157483" header="0" footer="0"/>
  <pageSetup scale="7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EA</vt:lpstr>
      <vt:lpstr>ESF</vt:lpstr>
      <vt:lpstr>ECSF</vt:lpstr>
      <vt:lpstr>PT_ESF_ECSF</vt:lpstr>
      <vt:lpstr>EAA</vt:lpstr>
      <vt:lpstr>EADP</vt:lpstr>
      <vt:lpstr>EVHP</vt:lpstr>
      <vt:lpstr>EFE</vt:lpstr>
      <vt:lpstr>AC</vt:lpstr>
      <vt:lpstr>Notas</vt:lpstr>
      <vt:lpstr>EAI</vt:lpstr>
      <vt:lpstr>CAdmon</vt:lpstr>
      <vt:lpstr>CTG</vt:lpstr>
      <vt:lpstr>COG</vt:lpstr>
      <vt:lpstr>CFG</vt:lpstr>
      <vt:lpstr>End Neto</vt:lpstr>
      <vt:lpstr>Int</vt:lpstr>
      <vt:lpstr>CProg</vt:lpstr>
      <vt:lpstr>Post Fiscal</vt:lpstr>
      <vt:lpstr>Rel Cta Banc</vt:lpstr>
      <vt:lpstr>EA!Área_de_impresión</vt:lpstr>
      <vt:lpstr>EAA!Área_de_impresión</vt:lpstr>
      <vt:lpstr>EADP!Área_de_impresión</vt:lpstr>
      <vt:lpstr>ECSF!Área_de_impresión</vt:lpstr>
      <vt:lpstr>EFE!Área_de_impresión</vt:lpstr>
      <vt:lpstr>ESF!Área_de_impresión</vt:lpstr>
      <vt:lpstr>EVHP!Área_de_impresión</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teresita_quezada</dc:creator>
  <cp:lastModifiedBy>Monica San Martin Elizalde</cp:lastModifiedBy>
  <cp:lastPrinted>2015-03-13T21:04:21Z</cp:lastPrinted>
  <dcterms:created xsi:type="dcterms:W3CDTF">2014-01-27T16:27:43Z</dcterms:created>
  <dcterms:modified xsi:type="dcterms:W3CDTF">2015-09-01T22:44:46Z</dcterms:modified>
</cp:coreProperties>
</file>